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80100" sheetId="1" r:id="rId1"/>
  </sheets>
  <definedNames>
    <definedName name="Excel_BuiltIn__FilterDatabase" localSheetId="0">'080100'!#REF!</definedName>
  </definedNames>
  <calcPr fullCalcOnLoad="1"/>
</workbook>
</file>

<file path=xl/sharedStrings.xml><?xml version="1.0" encoding="utf-8"?>
<sst xmlns="http://schemas.openxmlformats.org/spreadsheetml/2006/main" count="440" uniqueCount="275">
  <si>
    <t>Министерство образования и науки Российской Федерации</t>
  </si>
  <si>
    <t>Федеральное государственное бюджетное образовательное учреждение</t>
  </si>
  <si>
    <t>Утверждаю</t>
  </si>
  <si>
    <t>высшего профессионального образования</t>
  </si>
  <si>
    <t>Ректор НовГУ</t>
  </si>
  <si>
    <t>Квалификация (степень) - бакалавр</t>
  </si>
  <si>
    <t>"Новгородский государственный университет</t>
  </si>
  <si>
    <t>_____________ В.Р.Вебер</t>
  </si>
  <si>
    <t>Срок обучения - 4 года</t>
  </si>
  <si>
    <t>имени Ярослава Мудрого"</t>
  </si>
  <si>
    <t>Базовый учебный план</t>
  </si>
  <si>
    <t>Направление подготовки 21.03.02 — Землеустройство и кадастры</t>
  </si>
  <si>
    <t>Прием 2014-2015 уч.г.</t>
  </si>
  <si>
    <t>График учебного процесса (в неделях)</t>
  </si>
  <si>
    <t>Курс</t>
  </si>
  <si>
    <t>Осенний семестр</t>
  </si>
  <si>
    <t>Весенний семестр</t>
  </si>
  <si>
    <t>Сводные данные по бюджету времени (в неделях)</t>
  </si>
  <si>
    <t>Теоретич. обучение</t>
  </si>
  <si>
    <t>Экзам. сессия</t>
  </si>
  <si>
    <t>Практики</t>
  </si>
  <si>
    <t>Каникулы</t>
  </si>
  <si>
    <t>ВКР</t>
  </si>
  <si>
    <t xml:space="preserve">Учебная практика           </t>
  </si>
  <si>
    <t>Производственная практика</t>
  </si>
  <si>
    <t>Всего</t>
  </si>
  <si>
    <t>2,3+1*</t>
  </si>
  <si>
    <t>3+3*</t>
  </si>
  <si>
    <t>5+0,3*</t>
  </si>
  <si>
    <t>* Практики в распределенном режиме</t>
  </si>
  <si>
    <t xml:space="preserve">   План учебного процесса</t>
  </si>
  <si>
    <t>Код УЦ ООП</t>
  </si>
  <si>
    <t>Наименование циклов, разделов, модулей</t>
  </si>
  <si>
    <t>Трудоемкость (зач.ед.)</t>
  </si>
  <si>
    <t>Объем аудиторной работы студента (академ.час)</t>
  </si>
  <si>
    <t>Объем внеауд.             СРС</t>
  </si>
  <si>
    <t>Форма аттестации</t>
  </si>
  <si>
    <t>Распределение по семестрам зач.ед./ауд. часов</t>
  </si>
  <si>
    <t>в т.ч. ауд. СРС</t>
  </si>
  <si>
    <t>по видам занятий, включая ауд. СРС</t>
  </si>
  <si>
    <t>в том числе</t>
  </si>
  <si>
    <t>1курс</t>
  </si>
  <si>
    <t>2курс</t>
  </si>
  <si>
    <t>3курс</t>
  </si>
  <si>
    <t>4курс</t>
  </si>
  <si>
    <t>ЛЕК</t>
  </si>
  <si>
    <t>ПР</t>
  </si>
  <si>
    <t>ЛР</t>
  </si>
  <si>
    <t>КП/КР</t>
  </si>
  <si>
    <t>ЭКЗ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</si>
  <si>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</si>
  <si>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</si>
  <si>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</si>
  <si>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</si>
  <si>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</si>
  <si>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</si>
  <si>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</si>
  <si>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</si>
  <si>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Блок 1</t>
  </si>
  <si>
    <t>Модули</t>
  </si>
  <si>
    <t>Атт</t>
  </si>
  <si>
    <t xml:space="preserve">Базовая часть   </t>
  </si>
  <si>
    <t>Б1.Г1</t>
  </si>
  <si>
    <t>История</t>
  </si>
  <si>
    <t>ДЗ</t>
  </si>
  <si>
    <t>Б1.Г2</t>
  </si>
  <si>
    <t>Иностранный язык 1</t>
  </si>
  <si>
    <t>зач</t>
  </si>
  <si>
    <t>Б1.Г3</t>
  </si>
  <si>
    <t>Иностранный язык 2</t>
  </si>
  <si>
    <t>Б1.Г4</t>
  </si>
  <si>
    <t>Философия</t>
  </si>
  <si>
    <t>Б1.Г5</t>
  </si>
  <si>
    <t>Правоведение и основы социального государства</t>
  </si>
  <si>
    <t>Б1.Е6</t>
  </si>
  <si>
    <t>Математика 1</t>
  </si>
  <si>
    <t>Б1.Е7</t>
  </si>
  <si>
    <t>Математика 2</t>
  </si>
  <si>
    <t>Б1.Е8</t>
  </si>
  <si>
    <t>Химия и экология</t>
  </si>
  <si>
    <t>Б1.Е9</t>
  </si>
  <si>
    <t>Почвоведение и инженерная геология</t>
  </si>
  <si>
    <t>Б1.Е10</t>
  </si>
  <si>
    <t>Информатика</t>
  </si>
  <si>
    <t>Б1.Е11</t>
  </si>
  <si>
    <t>Информационные технологии в экономике и управлении</t>
  </si>
  <si>
    <t>Б1.Е12</t>
  </si>
  <si>
    <t>Физика 1</t>
  </si>
  <si>
    <t>Б1.Е13</t>
  </si>
  <si>
    <t>Физика 2</t>
  </si>
  <si>
    <t>Б1.П14</t>
  </si>
  <si>
    <t>Геодезия  и  инженерная графика</t>
  </si>
  <si>
    <t>Б1.П15</t>
  </si>
  <si>
    <t>Безопасность жизнедеятельности</t>
  </si>
  <si>
    <t>Б1.П16</t>
  </si>
  <si>
    <t>Геодезия 1</t>
  </si>
  <si>
    <t>Б1.П17</t>
  </si>
  <si>
    <t>Геодезия 2</t>
  </si>
  <si>
    <t>Б1.П18</t>
  </si>
  <si>
    <t>Фотограмметрия и дистанционное зондирование</t>
  </si>
  <si>
    <t>Б1.П19</t>
  </si>
  <si>
    <t>Высшая геодезия и картография</t>
  </si>
  <si>
    <t>Б1.П20</t>
  </si>
  <si>
    <t>Инженерное обустройство территории (в т.ч. КР)</t>
  </si>
  <si>
    <t>Б1.П21</t>
  </si>
  <si>
    <t>Организация и технология строительного производства</t>
  </si>
  <si>
    <t>Б1.П22</t>
  </si>
  <si>
    <t>Основы кадастра, типология и оценка недвижимости</t>
  </si>
  <si>
    <t>Б1.П23</t>
  </si>
  <si>
    <t>Основы градостроительства и планировка населенных мест (в т.ч. КП)</t>
  </si>
  <si>
    <t>Б1.Ф24</t>
  </si>
  <si>
    <t>Физическая культура (включая  "Основы медицинских знаний и здорового образа жизни")</t>
  </si>
  <si>
    <t>Вариативная часть (в т.ч. модули по выбору)</t>
  </si>
  <si>
    <t>Б1.Г.В1</t>
  </si>
  <si>
    <t>Психология и педагогика</t>
  </si>
  <si>
    <t>Б1.Г.В2</t>
  </si>
  <si>
    <t>Иностранный язык в сфере профессиональной коммуникации</t>
  </si>
  <si>
    <t>Б1.Е.В3</t>
  </si>
  <si>
    <t xml:space="preserve">Земельно-информационные технологии и  системы с основами метрологии и стандартизации </t>
  </si>
  <si>
    <t>Б1.Е.В4</t>
  </si>
  <si>
    <t>Математические методы и модели</t>
  </si>
  <si>
    <t>Б1.Е.В5</t>
  </si>
  <si>
    <t>Глобальные позиционные системы и электронные технологии</t>
  </si>
  <si>
    <t>Б1.П.В6</t>
  </si>
  <si>
    <t>Прикладная геодезия (в т.ч. КР)</t>
  </si>
  <si>
    <t>Б1.П.В7</t>
  </si>
  <si>
    <t>Основы землеустройства</t>
  </si>
  <si>
    <t>Б1.П.В8</t>
  </si>
  <si>
    <t>Материаловедение</t>
  </si>
  <si>
    <t>Б1.П.В9</t>
  </si>
  <si>
    <t>Землеустройство и земельное право 1</t>
  </si>
  <si>
    <t>Б1.П.В10</t>
  </si>
  <si>
    <t>Землеустройство и земельное право  2</t>
  </si>
  <si>
    <t>Б1.П.В11</t>
  </si>
  <si>
    <t>Землеустройство и земельное право 3 (в т.ч. КР)</t>
  </si>
  <si>
    <t>Б1.П.В12</t>
  </si>
  <si>
    <t>Земельный кадастр 1</t>
  </si>
  <si>
    <t>Б1.П.В13</t>
  </si>
  <si>
    <t>Земельный кадастр 2</t>
  </si>
  <si>
    <t>Б1.П.В14</t>
  </si>
  <si>
    <t>Земельный кадастр 3 (в т.ч. КР)</t>
  </si>
  <si>
    <t>Б1.П.В15</t>
  </si>
  <si>
    <t>Организация и планирование кадастровых работ</t>
  </si>
  <si>
    <t>Б1.Г.ВВ</t>
  </si>
  <si>
    <t>Модули по выбору</t>
  </si>
  <si>
    <t>Б1.Е.ВВ</t>
  </si>
  <si>
    <t>Б1.П.ВВ</t>
  </si>
  <si>
    <t>Блок 2</t>
  </si>
  <si>
    <t xml:space="preserve"> Практики </t>
  </si>
  <si>
    <t>Б2.1</t>
  </si>
  <si>
    <t>Почвоведение</t>
  </si>
  <si>
    <t>Б2.2.1</t>
  </si>
  <si>
    <t>Б2.2.2</t>
  </si>
  <si>
    <t>Б2.3</t>
  </si>
  <si>
    <t>Информационные технологии</t>
  </si>
  <si>
    <t>Б2.4</t>
  </si>
  <si>
    <t>Фотограмметрия и дешифрование снимков</t>
  </si>
  <si>
    <t>Б2.5</t>
  </si>
  <si>
    <t>Прикладная геодезия</t>
  </si>
  <si>
    <t>Б2.6</t>
  </si>
  <si>
    <t xml:space="preserve">Производственная </t>
  </si>
  <si>
    <t>Блок 3</t>
  </si>
  <si>
    <t xml:space="preserve">Государственная итоговая аттестация </t>
  </si>
  <si>
    <t>Б3.1</t>
  </si>
  <si>
    <t>Выпускная квалификационная работа</t>
  </si>
  <si>
    <t>Итого</t>
  </si>
  <si>
    <t>Всего зачетных единиц в семестре</t>
  </si>
  <si>
    <t>Всего часов /в неделю/ в семестре</t>
  </si>
  <si>
    <t>Ауд. часов всего/ в неделю/ в семестре</t>
  </si>
  <si>
    <t>Экзамены</t>
  </si>
  <si>
    <t>Зачеты</t>
  </si>
  <si>
    <t>Дифференцированные зачеты</t>
  </si>
  <si>
    <t>КР/КП</t>
  </si>
  <si>
    <t>Примечания</t>
  </si>
  <si>
    <t>1. Аудиторные занятия рассчитаны на академический час 45 минут.</t>
  </si>
  <si>
    <t xml:space="preserve">2. На основе данного учебного плана ежегодно разрабатывается рабочий учебный план на каждый семестр, в котором указывается </t>
  </si>
  <si>
    <t xml:space="preserve">    полная трудоемкость и распределение часов по видам занятий, перечень дисциплин по выбору и факультативы.</t>
  </si>
  <si>
    <t>Согласовано:</t>
  </si>
  <si>
    <t xml:space="preserve">Начальник учебно-методического управления </t>
  </si>
  <si>
    <t xml:space="preserve">E.И.Грошев  </t>
  </si>
  <si>
    <t>Декан факультета управления</t>
  </si>
  <si>
    <t>М.М. Омаров</t>
  </si>
  <si>
    <t>Приложение 1 к базовому учебному плану</t>
  </si>
  <si>
    <t>Направление подготовки 21.03.02 - Землеустройство и кадастры</t>
  </si>
  <si>
    <t>Примерный перечень модулей по выбору</t>
  </si>
  <si>
    <t>Б1.Г.ВВ.1.1</t>
  </si>
  <si>
    <t>Экономика и организация производства</t>
  </si>
  <si>
    <t>Б1.Г.ВВ.1.2</t>
  </si>
  <si>
    <t>Логика</t>
  </si>
  <si>
    <t>Б1.Г.ВВ.2.1</t>
  </si>
  <si>
    <t>Бухгалтерский учет</t>
  </si>
  <si>
    <t>Б1.Г.ВВ.2.2</t>
  </si>
  <si>
    <t>Этика</t>
  </si>
  <si>
    <t>Б1.Е.ВВ.3.1</t>
  </si>
  <si>
    <t>Информационные системы управления земельными ресурсами</t>
  </si>
  <si>
    <t>Б1.Е.ВВ.3.2</t>
  </si>
  <si>
    <t>Автоматизированные системы  государственного кадастра недвижимости</t>
  </si>
  <si>
    <t>Б1.Е.ВВ.4.1</t>
  </si>
  <si>
    <t>Мониторинг земель</t>
  </si>
  <si>
    <t>Б1.Е.ВВ.4.2</t>
  </si>
  <si>
    <t xml:space="preserve">Современные системы наблюдений за состоянием земель    </t>
  </si>
  <si>
    <t>Б1.Е.ВВ.5.1</t>
  </si>
  <si>
    <t>Кадастры природных ресурсов</t>
  </si>
  <si>
    <t>Б1.Е.ВВ.5.2</t>
  </si>
  <si>
    <t>Оценка природных ресурсов</t>
  </si>
  <si>
    <t>Б1.Е.ВВ.6.1</t>
  </si>
  <si>
    <t>Технология сельскохозяйственного производства</t>
  </si>
  <si>
    <t>Б1.Е.ВВ.6.2</t>
  </si>
  <si>
    <t>Основы растениеводства и животноводства</t>
  </si>
  <si>
    <t>Б1.П.ВВ.7.1</t>
  </si>
  <si>
    <t>Фотограмметрическое обеспечение кадастра</t>
  </si>
  <si>
    <t>Б1.П.ВВ.7.2</t>
  </si>
  <si>
    <t>Дистанционное зондирование земли для целей кадастра недвижимости</t>
  </si>
  <si>
    <t>Б1.П.ВВ.8.1</t>
  </si>
  <si>
    <t>Индивидуальная и кадастровая оценка земель населенных пунктов</t>
  </si>
  <si>
    <t>Б1.П.ВВ.8.2</t>
  </si>
  <si>
    <t>Кадастр земель населенных пунктов</t>
  </si>
  <si>
    <t>Б1.П.ВВ.9.1</t>
  </si>
  <si>
    <t>Теория управления и инновационный менеджмент</t>
  </si>
  <si>
    <t>Б1.П.ВВ.9.2</t>
  </si>
  <si>
    <t>Теория управления и управление проектами</t>
  </si>
  <si>
    <t>Б1.П.ВВ.10.1</t>
  </si>
  <si>
    <t>Управление земельными ресурсами (планирование и прогнозирование)</t>
  </si>
  <si>
    <t>Б1.П.ВВ.10.2</t>
  </si>
  <si>
    <t>Территориальное планирование</t>
  </si>
  <si>
    <t xml:space="preserve">Заведующий кафедрой управления земельными ресурсами </t>
  </si>
  <si>
    <t>А.С.Ярмоленко</t>
  </si>
  <si>
    <t>Приложение 2 к базовому учебному плану</t>
  </si>
  <si>
    <t>Перечень учебных единиц в модулях</t>
  </si>
  <si>
    <t>КР</t>
  </si>
  <si>
    <t>Б1</t>
  </si>
  <si>
    <t>Базовая часть</t>
  </si>
  <si>
    <t>Б1.Г5.1</t>
  </si>
  <si>
    <t>Правоведение</t>
  </si>
  <si>
    <t>Б1.Г5.2</t>
  </si>
  <si>
    <t>Основы социального государства</t>
  </si>
  <si>
    <t>Б1.Е8.1</t>
  </si>
  <si>
    <t xml:space="preserve">Химия </t>
  </si>
  <si>
    <t>Б1.Е8.2</t>
  </si>
  <si>
    <t>Экология</t>
  </si>
  <si>
    <t>Геодезия и инженерная графика</t>
  </si>
  <si>
    <t>Б1.П14.1</t>
  </si>
  <si>
    <t xml:space="preserve">Геодезия </t>
  </si>
  <si>
    <t>Б1.П14.2</t>
  </si>
  <si>
    <t>Инженерная графика и землеустроительное черчение</t>
  </si>
  <si>
    <t xml:space="preserve"> Высшая геодезия и картография</t>
  </si>
  <si>
    <t>Б1.П19.1</t>
  </si>
  <si>
    <t>Высшая геодезия</t>
  </si>
  <si>
    <t>Б1.П19.2</t>
  </si>
  <si>
    <t>Картография</t>
  </si>
  <si>
    <t>Б1.П22.1</t>
  </si>
  <si>
    <t>Основы кадастра и типология объектов недвижимости</t>
  </si>
  <si>
    <t>Б1.П22.2</t>
  </si>
  <si>
    <t>Оценка недвижимости</t>
  </si>
  <si>
    <t>Земельно-информационные технологии и  системы с основами метрологии и стандартизации</t>
  </si>
  <si>
    <t xml:space="preserve">ЭКЗ. </t>
  </si>
  <si>
    <t>Б1.Е.В3.1</t>
  </si>
  <si>
    <t>Аппаратные и программные средства географических информационных систем (ГИС)</t>
  </si>
  <si>
    <t>Б1.Е.В3.2</t>
  </si>
  <si>
    <t>Земельно-информационные технологии и системы</t>
  </si>
  <si>
    <t>Б1.Е.В4.1</t>
  </si>
  <si>
    <t>Прикладная статистика</t>
  </si>
  <si>
    <t>Б1.Е.В4.2</t>
  </si>
  <si>
    <t>Экономико-математические методы и модели</t>
  </si>
  <si>
    <t>Экз</t>
  </si>
  <si>
    <t>Б1.Г.ВВ.1.1.1</t>
  </si>
  <si>
    <t>Экономика</t>
  </si>
  <si>
    <t>Б1.Г.ВВ.1.1.2</t>
  </si>
  <si>
    <t>Организация производства</t>
  </si>
  <si>
    <t>Б1.Г.ВВ.1.2.1</t>
  </si>
  <si>
    <t>Законы логики и формы мышления</t>
  </si>
  <si>
    <t>Б1.Г.ВВ.1.2.2</t>
  </si>
  <si>
    <t>Семиотика</t>
  </si>
  <si>
    <t>Б1.Г.ВВ.1.2.3</t>
  </si>
  <si>
    <t>Теория аргументации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</si>
</sst>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 Cyr"/>
      <family val="2"/>
    </font>
    <font>
      <sz val="10"/>
      <name val="Arial"/>
      <family val="0"/>
    </font>
    <font>
      <sz val="10"/>
      <name val="Times New Roman CE"/>
      <family val="1"/>
    </font>
    <font>
      <sz val="10"/>
      <color indexed="8"/>
      <name val="Times New Roman CE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8"/>
      <color indexed="8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34" fillId="0" borderId="0" applyBorder="0" applyProtection="0">
      <alignment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right" vertical="center" wrapText="1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textRotation="90" wrapText="1"/>
    </xf>
    <xf numFmtId="0" fontId="13" fillId="33" borderId="11" xfId="0" applyFont="1" applyFill="1" applyBorder="1" applyAlignment="1">
      <alignment horizontal="center" vertical="center" textRotation="90" wrapText="1"/>
    </xf>
    <xf numFmtId="0" fontId="13" fillId="33" borderId="12" xfId="0" applyFont="1" applyFill="1" applyBorder="1" applyAlignment="1">
      <alignment horizontal="center" vertical="center" textRotation="90" wrapText="1"/>
    </xf>
    <xf numFmtId="0" fontId="15" fillId="33" borderId="13" xfId="0" applyFont="1" applyFill="1" applyBorder="1" applyAlignment="1">
      <alignment horizontal="center" vertical="center" textRotation="90" wrapText="1"/>
    </xf>
    <xf numFmtId="0" fontId="14" fillId="33" borderId="11" xfId="0" applyFont="1" applyFill="1" applyBorder="1" applyAlignment="1">
      <alignment horizontal="center" vertical="center" textRotation="90"/>
    </xf>
    <xf numFmtId="0" fontId="14" fillId="33" borderId="11" xfId="0" applyFont="1" applyFill="1" applyBorder="1" applyAlignment="1">
      <alignment horizontal="center" vertical="center" textRotation="90" wrapText="1"/>
    </xf>
    <xf numFmtId="0" fontId="14" fillId="33" borderId="12" xfId="0" applyFont="1" applyFill="1" applyBorder="1" applyAlignment="1">
      <alignment horizontal="center" vertical="center" textRotation="90"/>
    </xf>
    <xf numFmtId="0" fontId="14" fillId="33" borderId="13" xfId="0" applyFont="1" applyFill="1" applyBorder="1" applyAlignment="1">
      <alignment horizontal="center" vertical="center" textRotation="90"/>
    </xf>
    <xf numFmtId="0" fontId="14" fillId="33" borderId="0" xfId="0" applyFont="1" applyFill="1" applyBorder="1" applyAlignment="1">
      <alignment horizontal="center" vertical="center" textRotation="90"/>
    </xf>
    <xf numFmtId="0" fontId="14" fillId="33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textRotation="90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vertical="center"/>
    </xf>
    <xf numFmtId="0" fontId="16" fillId="34" borderId="23" xfId="0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20" fillId="34" borderId="27" xfId="0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vertical="center"/>
    </xf>
    <xf numFmtId="0" fontId="20" fillId="33" borderId="29" xfId="0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32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26" fillId="33" borderId="0" xfId="0" applyFont="1" applyFill="1" applyAlignment="1">
      <alignment vertical="center"/>
    </xf>
    <xf numFmtId="0" fontId="14" fillId="33" borderId="11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1" fontId="20" fillId="33" borderId="11" xfId="0" applyNumberFormat="1" applyFont="1" applyFill="1" applyBorder="1" applyAlignment="1">
      <alignment horizontal="center" vertical="center"/>
    </xf>
    <xf numFmtId="1" fontId="25" fillId="0" borderId="13" xfId="0" applyNumberFormat="1" applyFont="1" applyFill="1" applyBorder="1" applyAlignment="1">
      <alignment horizontal="center" vertical="center"/>
    </xf>
    <xf numFmtId="1" fontId="20" fillId="33" borderId="15" xfId="0" applyNumberFormat="1" applyFont="1" applyFill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center" vertical="center"/>
    </xf>
    <xf numFmtId="1" fontId="25" fillId="33" borderId="13" xfId="0" applyNumberFormat="1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27" fillId="33" borderId="20" xfId="0" applyFont="1" applyFill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14" fillId="33" borderId="40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 textRotation="90"/>
    </xf>
    <xf numFmtId="0" fontId="14" fillId="33" borderId="24" xfId="0" applyFont="1" applyFill="1" applyBorder="1" applyAlignment="1">
      <alignment horizontal="center" vertical="center" textRotation="90"/>
    </xf>
    <xf numFmtId="0" fontId="20" fillId="33" borderId="23" xfId="0" applyFont="1" applyFill="1" applyBorder="1" applyAlignment="1">
      <alignment horizontal="left" vertical="center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8" fillId="0" borderId="28" xfId="0" applyFont="1" applyBorder="1" applyAlignment="1">
      <alignment horizontal="left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0" fillId="0" borderId="4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4" fillId="0" borderId="1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4" fillId="0" borderId="23" xfId="0" applyFont="1" applyFill="1" applyBorder="1" applyAlignment="1">
      <alignment horizontal="center" vertical="center" textRotation="90" wrapText="1"/>
    </xf>
    <xf numFmtId="0" fontId="14" fillId="0" borderId="26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/>
    </xf>
    <xf numFmtId="0" fontId="14" fillId="0" borderId="51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textRotation="90"/>
    </xf>
    <xf numFmtId="0" fontId="14" fillId="0" borderId="52" xfId="0" applyFont="1" applyFill="1" applyBorder="1" applyAlignment="1">
      <alignment horizontal="center" vertical="center" textRotation="90"/>
    </xf>
    <xf numFmtId="0" fontId="19" fillId="0" borderId="53" xfId="0" applyFont="1" applyFill="1" applyBorder="1" applyAlignment="1">
      <alignment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center"/>
    </xf>
    <xf numFmtId="0" fontId="18" fillId="0" borderId="55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56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6" fillId="0" borderId="4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27" fillId="0" borderId="55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vertical="center"/>
    </xf>
    <xf numFmtId="0" fontId="14" fillId="0" borderId="57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8" fillId="0" borderId="58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0" fontId="20" fillId="0" borderId="57" xfId="0" applyFont="1" applyFill="1" applyBorder="1" applyAlignment="1">
      <alignment vertical="center"/>
    </xf>
    <xf numFmtId="0" fontId="31" fillId="0" borderId="55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56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vertical="center"/>
    </xf>
    <xf numFmtId="0" fontId="14" fillId="0" borderId="35" xfId="0" applyFont="1" applyFill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14" fillId="0" borderId="59" xfId="0" applyFont="1" applyFill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7" fillId="0" borderId="28" xfId="0" applyFont="1" applyBorder="1" applyAlignment="1">
      <alignment horizontal="left" vertical="center"/>
    </xf>
    <xf numFmtId="0" fontId="20" fillId="0" borderId="12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56" xfId="0" applyFont="1" applyFill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8" fillId="0" borderId="55" xfId="0" applyFont="1" applyBorder="1" applyAlignment="1">
      <alignment horizontal="left" vertical="center"/>
    </xf>
    <xf numFmtId="0" fontId="14" fillId="0" borderId="29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7" fillId="0" borderId="55" xfId="0" applyFont="1" applyBorder="1" applyAlignment="1">
      <alignment horizontal="left" vertical="center"/>
    </xf>
    <xf numFmtId="0" fontId="31" fillId="0" borderId="35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60" xfId="0" applyFont="1" applyFill="1" applyBorder="1" applyAlignment="1">
      <alignment horizontal="center" vertical="center"/>
    </xf>
    <xf numFmtId="0" fontId="13" fillId="33" borderId="61" xfId="0" applyFont="1" applyFill="1" applyBorder="1" applyAlignment="1">
      <alignment horizontal="center" vertical="center" wrapText="1"/>
    </xf>
    <xf numFmtId="0" fontId="13" fillId="33" borderId="62" xfId="0" applyFont="1" applyFill="1" applyBorder="1" applyAlignment="1">
      <alignment horizontal="center" vertical="center"/>
    </xf>
    <xf numFmtId="0" fontId="14" fillId="33" borderId="6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 textRotation="90" wrapText="1"/>
    </xf>
    <xf numFmtId="0" fontId="14" fillId="33" borderId="0" xfId="0" applyFont="1" applyFill="1" applyBorder="1" applyAlignment="1">
      <alignment horizontal="center" vertical="center" textRotation="90"/>
    </xf>
    <xf numFmtId="0" fontId="14" fillId="0" borderId="15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textRotation="1"/>
    </xf>
    <xf numFmtId="0" fontId="14" fillId="0" borderId="21" xfId="0" applyFont="1" applyFill="1" applyBorder="1" applyAlignment="1">
      <alignment horizontal="center" vertical="center"/>
    </xf>
    <xf numFmtId="0" fontId="14" fillId="33" borderId="63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center" vertical="center"/>
    </xf>
    <xf numFmtId="0" fontId="17" fillId="33" borderId="63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 textRotation="90"/>
    </xf>
    <xf numFmtId="0" fontId="13" fillId="33" borderId="23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textRotation="90" wrapText="1"/>
    </xf>
    <xf numFmtId="0" fontId="13" fillId="33" borderId="46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textRotation="90" wrapText="1"/>
    </xf>
    <xf numFmtId="0" fontId="13" fillId="33" borderId="64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textRotation="90" wrapText="1"/>
    </xf>
    <xf numFmtId="0" fontId="18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textRotation="90"/>
    </xf>
    <xf numFmtId="0" fontId="14" fillId="33" borderId="11" xfId="0" applyFont="1" applyFill="1" applyBorder="1" applyAlignment="1">
      <alignment horizontal="center" vertical="center" wrapText="1"/>
    </xf>
    <xf numFmtId="0" fontId="13" fillId="33" borderId="65" xfId="0" applyFont="1" applyFill="1" applyBorder="1" applyAlignment="1">
      <alignment horizontal="center" vertical="center"/>
    </xf>
    <xf numFmtId="0" fontId="13" fillId="33" borderId="66" xfId="0" applyFont="1" applyFill="1" applyBorder="1" applyAlignment="1">
      <alignment horizontal="center" vertical="center"/>
    </xf>
    <xf numFmtId="0" fontId="13" fillId="33" borderId="67" xfId="0" applyFont="1" applyFill="1" applyBorder="1" applyAlignment="1">
      <alignment horizontal="center" vertical="center"/>
    </xf>
    <xf numFmtId="0" fontId="14" fillId="33" borderId="68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69" xfId="0" applyFont="1" applyFill="1" applyBorder="1" applyAlignment="1">
      <alignment horizontal="center" vertical="center"/>
    </xf>
    <xf numFmtId="0" fontId="14" fillId="33" borderId="70" xfId="0" applyFont="1" applyFill="1" applyBorder="1" applyAlignment="1">
      <alignment horizontal="center" vertical="center"/>
    </xf>
    <xf numFmtId="0" fontId="14" fillId="33" borderId="71" xfId="0" applyFont="1" applyFill="1" applyBorder="1" applyAlignment="1">
      <alignment horizontal="center" vertical="center"/>
    </xf>
    <xf numFmtId="0" fontId="14" fillId="33" borderId="52" xfId="0" applyFont="1" applyFill="1" applyBorder="1" applyAlignment="1">
      <alignment horizontal="center" vertical="center" wrapText="1"/>
    </xf>
    <xf numFmtId="0" fontId="14" fillId="33" borderId="69" xfId="0" applyFont="1" applyFill="1" applyBorder="1" applyAlignment="1">
      <alignment horizontal="center" vertical="center" wrapText="1"/>
    </xf>
    <xf numFmtId="0" fontId="14" fillId="33" borderId="70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left" vertical="center" wrapText="1"/>
    </xf>
    <xf numFmtId="0" fontId="21" fillId="33" borderId="29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vertical="center" wrapText="1"/>
    </xf>
    <xf numFmtId="0" fontId="14" fillId="0" borderId="33" xfId="0" applyFont="1" applyBorder="1" applyAlignment="1">
      <alignment horizontal="left" vertical="center" wrapText="1"/>
    </xf>
    <xf numFmtId="0" fontId="13" fillId="33" borderId="11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33" borderId="43" xfId="0" applyFont="1" applyFill="1" applyBorder="1" applyAlignment="1">
      <alignment horizontal="center" vertical="center" textRotation="90"/>
    </xf>
    <xf numFmtId="0" fontId="13" fillId="33" borderId="41" xfId="0" applyFont="1" applyFill="1" applyBorder="1" applyAlignment="1">
      <alignment horizontal="center" vertical="center" wrapText="1"/>
    </xf>
    <xf numFmtId="0" fontId="14" fillId="33" borderId="41" xfId="0" applyFont="1" applyFill="1" applyBorder="1" applyAlignment="1">
      <alignment horizontal="center" vertical="center" textRotation="90" wrapText="1"/>
    </xf>
    <xf numFmtId="0" fontId="13" fillId="33" borderId="47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 textRotation="90" wrapText="1"/>
    </xf>
    <xf numFmtId="0" fontId="14" fillId="33" borderId="33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 textRotation="90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textRotation="90"/>
    </xf>
    <xf numFmtId="0" fontId="14" fillId="33" borderId="43" xfId="0" applyFont="1" applyFill="1" applyBorder="1" applyAlignment="1">
      <alignment horizontal="center" vertical="center"/>
    </xf>
    <xf numFmtId="0" fontId="14" fillId="33" borderId="72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 wrapText="1"/>
    </xf>
    <xf numFmtId="0" fontId="14" fillId="33" borderId="73" xfId="0" applyFont="1" applyFill="1" applyBorder="1" applyAlignment="1">
      <alignment horizontal="center" vertical="center" wrapText="1"/>
    </xf>
    <xf numFmtId="0" fontId="14" fillId="33" borderId="44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center"/>
    </xf>
    <xf numFmtId="0" fontId="14" fillId="0" borderId="53" xfId="0" applyFont="1" applyFill="1" applyBorder="1" applyAlignment="1">
      <alignment horizontal="center" vertical="center" textRotation="90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textRotation="90" wrapText="1"/>
    </xf>
    <xf numFmtId="0" fontId="14" fillId="0" borderId="6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textRotation="90"/>
    </xf>
    <xf numFmtId="0" fontId="14" fillId="0" borderId="2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32" fillId="33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14" fillId="0" borderId="11" xfId="33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1"/>
  <sheetViews>
    <sheetView tabSelected="1" zoomScaleSheetLayoutView="50" zoomScalePageLayoutView="0" workbookViewId="0" topLeftCell="A13">
      <selection activeCell="AC81" sqref="AC81"/>
    </sheetView>
  </sheetViews>
  <sheetFormatPr defaultColWidth="9.00390625" defaultRowHeight="12.75"/>
  <cols>
    <col min="1" max="1" width="8.375" style="1" customWidth="1"/>
    <col min="2" max="5" width="7.125" style="2" customWidth="1"/>
    <col min="6" max="6" width="3.00390625" style="2" customWidth="1"/>
    <col min="7" max="7" width="4.25390625" style="3" customWidth="1"/>
    <col min="8" max="8" width="6.75390625" style="3" customWidth="1"/>
    <col min="9" max="12" width="5.00390625" style="3" customWidth="1"/>
    <col min="13" max="13" width="6.25390625" style="3" customWidth="1"/>
    <col min="14" max="14" width="5.00390625" style="3" customWidth="1"/>
    <col min="15" max="15" width="4.25390625" style="3" customWidth="1"/>
    <col min="16" max="16" width="4.75390625" style="3" customWidth="1"/>
    <col min="17" max="17" width="3.125" style="3" customWidth="1"/>
    <col min="18" max="18" width="4.25390625" style="3" customWidth="1"/>
    <col min="19" max="19" width="3.125" style="3" customWidth="1"/>
    <col min="20" max="20" width="4.625" style="3" customWidth="1"/>
    <col min="21" max="21" width="4.00390625" style="3" customWidth="1"/>
    <col min="22" max="22" width="4.625" style="3" customWidth="1"/>
    <col min="23" max="23" width="3.875" style="3" customWidth="1"/>
    <col min="24" max="24" width="5.375" style="3" customWidth="1"/>
    <col min="25" max="25" width="3.125" style="3" customWidth="1"/>
    <col min="26" max="26" width="4.875" style="3" customWidth="1"/>
    <col min="27" max="27" width="3.125" style="3" customWidth="1"/>
    <col min="28" max="28" width="3.875" style="3" customWidth="1"/>
    <col min="29" max="29" width="3.125" style="3" customWidth="1"/>
    <col min="30" max="30" width="4.25390625" style="3" customWidth="1"/>
    <col min="31" max="31" width="3.125" style="3" customWidth="1"/>
    <col min="32" max="32" width="3.875" style="3" customWidth="1"/>
    <col min="33" max="16384" width="9.125" style="1" customWidth="1"/>
  </cols>
  <sheetData>
    <row r="1" spans="1:26" ht="12.75">
      <c r="A1" s="4"/>
      <c r="B1" s="5"/>
      <c r="C1" s="5"/>
      <c r="F1" s="6"/>
      <c r="G1" s="289" t="s">
        <v>0</v>
      </c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8"/>
      <c r="V1" s="8"/>
      <c r="W1" s="8"/>
      <c r="X1" s="8"/>
      <c r="Y1" s="8"/>
      <c r="Z1" s="8"/>
    </row>
    <row r="2" spans="1:31" ht="12.75">
      <c r="A2" s="4"/>
      <c r="B2" s="5"/>
      <c r="C2" s="5"/>
      <c r="F2" s="6"/>
      <c r="G2" s="289" t="s">
        <v>1</v>
      </c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8"/>
      <c r="V2" s="8"/>
      <c r="W2" s="8"/>
      <c r="X2" s="290" t="s">
        <v>2</v>
      </c>
      <c r="Y2" s="290"/>
      <c r="Z2" s="290"/>
      <c r="AA2" s="9"/>
      <c r="AB2" s="9"/>
      <c r="AC2" s="9"/>
      <c r="AD2" s="7"/>
      <c r="AE2" s="7"/>
    </row>
    <row r="3" spans="1:31" ht="12.75">
      <c r="A3" s="4"/>
      <c r="C3" s="10"/>
      <c r="D3" s="10"/>
      <c r="E3" s="10"/>
      <c r="F3" s="6"/>
      <c r="G3" s="289" t="s">
        <v>3</v>
      </c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8"/>
      <c r="V3" s="8"/>
      <c r="W3" s="8"/>
      <c r="X3" s="11"/>
      <c r="Y3" s="11"/>
      <c r="Z3" s="11" t="s">
        <v>4</v>
      </c>
      <c r="AA3" s="11"/>
      <c r="AB3" s="11"/>
      <c r="AC3" s="11"/>
      <c r="AD3" s="8"/>
      <c r="AE3" s="8"/>
    </row>
    <row r="4" spans="1:32" s="16" customFormat="1" ht="12.75" customHeight="1">
      <c r="A4" s="291" t="s">
        <v>5</v>
      </c>
      <c r="B4" s="291"/>
      <c r="C4" s="291"/>
      <c r="D4" s="291"/>
      <c r="E4" s="291"/>
      <c r="F4" s="12"/>
      <c r="G4" s="289" t="s">
        <v>6</v>
      </c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13"/>
      <c r="V4" s="13"/>
      <c r="W4" s="13"/>
      <c r="X4" s="14"/>
      <c r="Y4" s="14"/>
      <c r="Z4" s="11" t="s">
        <v>7</v>
      </c>
      <c r="AA4" s="11"/>
      <c r="AB4" s="11"/>
      <c r="AC4" s="11"/>
      <c r="AD4" s="8"/>
      <c r="AE4" s="8"/>
      <c r="AF4" s="15"/>
    </row>
    <row r="5" spans="1:32" s="16" customFormat="1" ht="12" customHeight="1">
      <c r="A5" s="291" t="s">
        <v>8</v>
      </c>
      <c r="B5" s="291"/>
      <c r="C5" s="291"/>
      <c r="D5" s="291"/>
      <c r="E5" s="291"/>
      <c r="F5" s="17"/>
      <c r="G5" s="289" t="s">
        <v>9</v>
      </c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18"/>
      <c r="V5" s="18"/>
      <c r="W5" s="18"/>
      <c r="X5" s="15"/>
      <c r="Y5" s="15"/>
      <c r="Z5" s="15"/>
      <c r="AA5" s="15"/>
      <c r="AB5" s="15"/>
      <c r="AC5" s="15"/>
      <c r="AD5" s="15"/>
      <c r="AE5" s="15"/>
      <c r="AF5" s="15"/>
    </row>
    <row r="6" spans="2:32" s="16" customFormat="1" ht="12" customHeight="1">
      <c r="B6" s="17"/>
      <c r="C6" s="17"/>
      <c r="D6" s="17"/>
      <c r="E6" s="17"/>
      <c r="F6" s="1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8"/>
      <c r="T6" s="18"/>
      <c r="U6" s="18"/>
      <c r="V6" s="18"/>
      <c r="W6" s="18"/>
      <c r="X6" s="15"/>
      <c r="Y6" s="15"/>
      <c r="Z6" s="15"/>
      <c r="AA6" s="15"/>
      <c r="AB6" s="15"/>
      <c r="AC6" s="15"/>
      <c r="AD6" s="15"/>
      <c r="AE6" s="15"/>
      <c r="AF6" s="15"/>
    </row>
    <row r="7" spans="2:32" s="16" customFormat="1" ht="18.75">
      <c r="B7" s="17"/>
      <c r="C7" s="17"/>
      <c r="D7" s="17"/>
      <c r="E7" s="17"/>
      <c r="F7" s="17"/>
      <c r="G7" s="18"/>
      <c r="H7" s="292" t="s">
        <v>10</v>
      </c>
      <c r="I7" s="292"/>
      <c r="J7" s="292"/>
      <c r="K7" s="292"/>
      <c r="L7" s="292"/>
      <c r="M7" s="292"/>
      <c r="N7" s="292"/>
      <c r="O7" s="292"/>
      <c r="P7" s="292"/>
      <c r="Q7" s="292"/>
      <c r="R7" s="18"/>
      <c r="S7" s="18"/>
      <c r="T7" s="13"/>
      <c r="U7" s="13"/>
      <c r="V7" s="13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2:32" s="16" customFormat="1" ht="18.75" customHeight="1">
      <c r="B8" s="17"/>
      <c r="C8" s="17"/>
      <c r="D8" s="293" t="s">
        <v>11</v>
      </c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15"/>
      <c r="Z8" s="15"/>
      <c r="AA8" s="15"/>
      <c r="AB8" s="15"/>
      <c r="AC8" s="15"/>
      <c r="AD8" s="15"/>
      <c r="AE8" s="15"/>
      <c r="AF8" s="19"/>
    </row>
    <row r="9" spans="2:32" s="16" customFormat="1" ht="15.75">
      <c r="B9" s="17"/>
      <c r="C9" s="17"/>
      <c r="D9" s="20"/>
      <c r="E9" s="20"/>
      <c r="F9" s="20"/>
      <c r="G9" s="21"/>
      <c r="H9" s="21"/>
      <c r="I9" s="21"/>
      <c r="J9" s="21"/>
      <c r="K9" s="21"/>
      <c r="L9" s="21"/>
      <c r="M9" s="21" t="s">
        <v>12</v>
      </c>
      <c r="N9" s="21"/>
      <c r="O9" s="21"/>
      <c r="P9" s="22"/>
      <c r="Q9" s="21"/>
      <c r="R9" s="21"/>
      <c r="S9" s="21"/>
      <c r="T9" s="21"/>
      <c r="U9" s="21"/>
      <c r="V9" s="21"/>
      <c r="W9" s="21"/>
      <c r="X9" s="21"/>
      <c r="Y9" s="15"/>
      <c r="Z9" s="15"/>
      <c r="AA9" s="15"/>
      <c r="AB9" s="15"/>
      <c r="AC9" s="15"/>
      <c r="AD9" s="15"/>
      <c r="AE9" s="15"/>
      <c r="AF9" s="19"/>
    </row>
    <row r="10" spans="1:32" s="16" customFormat="1" ht="18.75" customHeight="1">
      <c r="A10" s="294" t="s">
        <v>13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3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</row>
    <row r="11" spans="1:48" ht="15" customHeight="1">
      <c r="A11" s="295" t="s">
        <v>14</v>
      </c>
      <c r="B11" s="296" t="s">
        <v>15</v>
      </c>
      <c r="C11" s="296"/>
      <c r="D11" s="296"/>
      <c r="E11" s="296"/>
      <c r="F11" s="297" t="s">
        <v>16</v>
      </c>
      <c r="G11" s="297"/>
      <c r="H11" s="297"/>
      <c r="I11" s="297"/>
      <c r="J11" s="297"/>
      <c r="K11" s="298" t="s">
        <v>17</v>
      </c>
      <c r="L11" s="298"/>
      <c r="M11" s="298"/>
      <c r="N11" s="298"/>
      <c r="O11" s="298"/>
      <c r="P11" s="298"/>
      <c r="Q11" s="298"/>
      <c r="R11" s="298"/>
      <c r="S11" s="298"/>
      <c r="T11" s="24"/>
      <c r="U11" s="24"/>
      <c r="V11" s="24"/>
      <c r="W11" s="24"/>
      <c r="X11" s="24"/>
      <c r="Y11" s="24"/>
      <c r="Z11" s="24"/>
      <c r="AA11" s="24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</row>
    <row r="12" spans="1:32" ht="81.75" customHeight="1">
      <c r="A12" s="295"/>
      <c r="B12" s="25" t="s">
        <v>18</v>
      </c>
      <c r="C12" s="26" t="s">
        <v>19</v>
      </c>
      <c r="D12" s="26" t="s">
        <v>20</v>
      </c>
      <c r="E12" s="27" t="s">
        <v>21</v>
      </c>
      <c r="F12" s="28" t="s">
        <v>18</v>
      </c>
      <c r="G12" s="29" t="s">
        <v>19</v>
      </c>
      <c r="H12" s="29" t="s">
        <v>20</v>
      </c>
      <c r="I12" s="30" t="s">
        <v>22</v>
      </c>
      <c r="J12" s="31" t="s">
        <v>21</v>
      </c>
      <c r="K12" s="32" t="s">
        <v>18</v>
      </c>
      <c r="L12" s="29" t="s">
        <v>19</v>
      </c>
      <c r="M12" s="30" t="s">
        <v>23</v>
      </c>
      <c r="N12" s="30" t="s">
        <v>24</v>
      </c>
      <c r="O12" s="30" t="s">
        <v>22</v>
      </c>
      <c r="P12" s="26" t="s">
        <v>21</v>
      </c>
      <c r="Q12" s="299" t="s">
        <v>25</v>
      </c>
      <c r="R12" s="299"/>
      <c r="S12" s="299"/>
      <c r="T12" s="33"/>
      <c r="U12" s="300"/>
      <c r="V12" s="300"/>
      <c r="W12" s="300"/>
      <c r="X12" s="300"/>
      <c r="Y12" s="33"/>
      <c r="Z12" s="33"/>
      <c r="AA12" s="33"/>
      <c r="AB12" s="33"/>
      <c r="AC12" s="33"/>
      <c r="AD12" s="33"/>
      <c r="AE12" s="33"/>
      <c r="AF12" s="33"/>
    </row>
    <row r="13" spans="1:32" ht="15" customHeight="1">
      <c r="A13" s="34">
        <v>1</v>
      </c>
      <c r="B13" s="35">
        <v>18</v>
      </c>
      <c r="C13" s="36">
        <v>3</v>
      </c>
      <c r="D13" s="36"/>
      <c r="E13" s="37">
        <v>2</v>
      </c>
      <c r="F13" s="38">
        <v>18</v>
      </c>
      <c r="G13" s="39">
        <v>3</v>
      </c>
      <c r="H13" s="39" t="s">
        <v>26</v>
      </c>
      <c r="I13" s="39"/>
      <c r="J13" s="40">
        <v>5.7</v>
      </c>
      <c r="K13" s="41">
        <f aca="true" t="shared" si="0" ref="K13:L16">B13+F13</f>
        <v>36</v>
      </c>
      <c r="L13" s="39">
        <f t="shared" si="0"/>
        <v>6</v>
      </c>
      <c r="M13" s="39" t="s">
        <v>26</v>
      </c>
      <c r="N13" s="36"/>
      <c r="O13" s="39"/>
      <c r="P13" s="39">
        <f>E13++J13</f>
        <v>7.7</v>
      </c>
      <c r="Q13" s="301">
        <f>K13+L13+O13+P13+2.3</f>
        <v>52</v>
      </c>
      <c r="R13" s="301"/>
      <c r="S13" s="301"/>
      <c r="T13" s="43"/>
      <c r="U13" s="302"/>
      <c r="V13" s="302"/>
      <c r="W13" s="302"/>
      <c r="X13" s="302"/>
      <c r="Y13" s="303"/>
      <c r="Z13" s="303"/>
      <c r="AA13" s="303"/>
      <c r="AB13" s="303"/>
      <c r="AC13" s="303"/>
      <c r="AD13" s="303"/>
      <c r="AE13" s="303"/>
      <c r="AF13" s="303"/>
    </row>
    <row r="14" spans="1:32" ht="15" customHeight="1">
      <c r="A14" s="34">
        <v>2</v>
      </c>
      <c r="B14" s="35">
        <v>18</v>
      </c>
      <c r="C14" s="36">
        <v>3</v>
      </c>
      <c r="D14" s="36"/>
      <c r="E14" s="37">
        <v>2</v>
      </c>
      <c r="F14" s="38">
        <v>18</v>
      </c>
      <c r="G14" s="39">
        <v>3</v>
      </c>
      <c r="H14" s="39" t="s">
        <v>27</v>
      </c>
      <c r="I14" s="39"/>
      <c r="J14" s="40">
        <v>5</v>
      </c>
      <c r="K14" s="41">
        <f t="shared" si="0"/>
        <v>36</v>
      </c>
      <c r="L14" s="39">
        <f t="shared" si="0"/>
        <v>6</v>
      </c>
      <c r="M14" s="39" t="s">
        <v>27</v>
      </c>
      <c r="N14" s="36"/>
      <c r="O14" s="39"/>
      <c r="P14" s="39">
        <f>E14++J14</f>
        <v>7</v>
      </c>
      <c r="Q14" s="301">
        <f>K14+L14+O14+P14+3</f>
        <v>52</v>
      </c>
      <c r="R14" s="301"/>
      <c r="S14" s="301"/>
      <c r="T14" s="43"/>
      <c r="U14" s="302"/>
      <c r="V14" s="302"/>
      <c r="W14" s="302"/>
      <c r="X14" s="302"/>
      <c r="Y14" s="303"/>
      <c r="Z14" s="303"/>
      <c r="AA14" s="303"/>
      <c r="AB14" s="303"/>
      <c r="AC14" s="303"/>
      <c r="AD14" s="303"/>
      <c r="AE14" s="303"/>
      <c r="AF14" s="303"/>
    </row>
    <row r="15" spans="1:32" ht="15" customHeight="1">
      <c r="A15" s="34">
        <v>3</v>
      </c>
      <c r="B15" s="35">
        <v>18</v>
      </c>
      <c r="C15" s="36">
        <v>3</v>
      </c>
      <c r="D15" s="36"/>
      <c r="E15" s="37">
        <v>2</v>
      </c>
      <c r="F15" s="38">
        <v>16</v>
      </c>
      <c r="G15" s="39">
        <v>3</v>
      </c>
      <c r="H15" s="39" t="s">
        <v>28</v>
      </c>
      <c r="I15" s="39"/>
      <c r="J15" s="40">
        <v>5</v>
      </c>
      <c r="K15" s="41">
        <f t="shared" si="0"/>
        <v>34</v>
      </c>
      <c r="L15" s="39">
        <f t="shared" si="0"/>
        <v>6</v>
      </c>
      <c r="M15" s="39">
        <v>2.6</v>
      </c>
      <c r="N15" s="36">
        <v>2.7</v>
      </c>
      <c r="O15" s="39"/>
      <c r="P15" s="39">
        <f>E15++J15</f>
        <v>7</v>
      </c>
      <c r="Q15" s="301">
        <f>K15+L15+O15+P15+5</f>
        <v>52</v>
      </c>
      <c r="R15" s="301"/>
      <c r="S15" s="301"/>
      <c r="T15" s="43"/>
      <c r="U15" s="302"/>
      <c r="V15" s="302"/>
      <c r="W15" s="302"/>
      <c r="X15" s="302"/>
      <c r="Y15" s="303"/>
      <c r="Z15" s="303"/>
      <c r="AA15" s="303"/>
      <c r="AB15" s="303"/>
      <c r="AC15" s="303"/>
      <c r="AD15" s="303"/>
      <c r="AE15" s="303"/>
      <c r="AF15" s="303"/>
    </row>
    <row r="16" spans="1:32" ht="15" customHeight="1">
      <c r="A16" s="44">
        <v>4</v>
      </c>
      <c r="B16" s="45">
        <v>13</v>
      </c>
      <c r="C16" s="46">
        <v>2</v>
      </c>
      <c r="D16" s="46">
        <v>6</v>
      </c>
      <c r="E16" s="47">
        <v>2</v>
      </c>
      <c r="F16" s="48">
        <v>13</v>
      </c>
      <c r="G16" s="49">
        <v>2</v>
      </c>
      <c r="H16" s="49"/>
      <c r="I16" s="49">
        <v>6</v>
      </c>
      <c r="J16" s="50">
        <v>8</v>
      </c>
      <c r="K16" s="51">
        <f t="shared" si="0"/>
        <v>26</v>
      </c>
      <c r="L16" s="49">
        <f t="shared" si="0"/>
        <v>4</v>
      </c>
      <c r="M16" s="49"/>
      <c r="N16" s="49">
        <v>6</v>
      </c>
      <c r="O16" s="49">
        <v>6</v>
      </c>
      <c r="P16" s="49">
        <f>E16++J16</f>
        <v>10</v>
      </c>
      <c r="Q16" s="304">
        <f>K16+L16+O16+P16+N16</f>
        <v>52</v>
      </c>
      <c r="R16" s="304"/>
      <c r="S16" s="304"/>
      <c r="T16" s="43"/>
      <c r="U16" s="302"/>
      <c r="V16" s="302"/>
      <c r="W16" s="302"/>
      <c r="X16" s="302"/>
      <c r="Y16" s="303"/>
      <c r="Z16" s="303"/>
      <c r="AA16" s="303"/>
      <c r="AB16" s="303"/>
      <c r="AC16" s="303"/>
      <c r="AD16" s="303"/>
      <c r="AE16" s="303"/>
      <c r="AF16" s="303"/>
    </row>
    <row r="17" spans="1:32" ht="15" customHeight="1">
      <c r="A17" s="305" t="s">
        <v>29</v>
      </c>
      <c r="B17" s="305"/>
      <c r="C17" s="305"/>
      <c r="D17" s="305"/>
      <c r="E17" s="305"/>
      <c r="F17" s="305"/>
      <c r="G17" s="305"/>
      <c r="H17" s="305"/>
      <c r="I17" s="53"/>
      <c r="J17" s="53" t="s">
        <v>25</v>
      </c>
      <c r="K17" s="54">
        <f>K13+K14+K15+K16</f>
        <v>132</v>
      </c>
      <c r="L17" s="55">
        <f>L13+L14+L15+L16</f>
        <v>22</v>
      </c>
      <c r="M17" s="55">
        <v>12</v>
      </c>
      <c r="N17" s="55">
        <v>8.7</v>
      </c>
      <c r="O17" s="55">
        <v>6</v>
      </c>
      <c r="P17" s="55">
        <f>P13+P14+P15+P16</f>
        <v>31.7</v>
      </c>
      <c r="Q17" s="306">
        <f>Q13+Q14+Q15+Q16</f>
        <v>208</v>
      </c>
      <c r="R17" s="306"/>
      <c r="S17" s="306"/>
      <c r="T17" s="43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</row>
    <row r="18" spans="1:32" ht="26.25" customHeight="1">
      <c r="A18" s="307" t="s">
        <v>30</v>
      </c>
      <c r="B18" s="307"/>
      <c r="C18" s="307"/>
      <c r="D18" s="307"/>
      <c r="E18" s="307"/>
      <c r="F18" s="307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2" ht="12.75" customHeight="1">
      <c r="A19" s="308" t="s">
        <v>31</v>
      </c>
      <c r="B19" s="309" t="s">
        <v>32</v>
      </c>
      <c r="C19" s="309"/>
      <c r="D19" s="309"/>
      <c r="E19" s="309"/>
      <c r="F19" s="309"/>
      <c r="G19" s="310" t="s">
        <v>33</v>
      </c>
      <c r="H19" s="311" t="s">
        <v>34</v>
      </c>
      <c r="I19" s="311"/>
      <c r="J19" s="311"/>
      <c r="K19" s="311"/>
      <c r="L19" s="311"/>
      <c r="M19" s="311" t="s">
        <v>35</v>
      </c>
      <c r="N19" s="311"/>
      <c r="O19" s="311"/>
      <c r="P19" s="312" t="s">
        <v>36</v>
      </c>
      <c r="Q19" s="313" t="s">
        <v>37</v>
      </c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</row>
    <row r="20" spans="1:32" ht="19.5" customHeight="1">
      <c r="A20" s="308"/>
      <c r="B20" s="309"/>
      <c r="C20" s="309"/>
      <c r="D20" s="309"/>
      <c r="E20" s="309"/>
      <c r="F20" s="309"/>
      <c r="G20" s="310"/>
      <c r="H20" s="311"/>
      <c r="I20" s="311"/>
      <c r="J20" s="311"/>
      <c r="K20" s="311"/>
      <c r="L20" s="311"/>
      <c r="M20" s="311"/>
      <c r="N20" s="311"/>
      <c r="O20" s="311"/>
      <c r="P20" s="312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</row>
    <row r="21" spans="1:32" ht="24.75" customHeight="1">
      <c r="A21" s="308"/>
      <c r="B21" s="309"/>
      <c r="C21" s="309"/>
      <c r="D21" s="309"/>
      <c r="E21" s="309"/>
      <c r="F21" s="309"/>
      <c r="G21" s="310"/>
      <c r="H21" s="314" t="s">
        <v>25</v>
      </c>
      <c r="I21" s="315" t="s">
        <v>38</v>
      </c>
      <c r="J21" s="316" t="s">
        <v>39</v>
      </c>
      <c r="K21" s="316"/>
      <c r="L21" s="316"/>
      <c r="M21" s="317" t="s">
        <v>25</v>
      </c>
      <c r="N21" s="318" t="s">
        <v>40</v>
      </c>
      <c r="O21" s="318"/>
      <c r="P21" s="312"/>
      <c r="Q21" s="319" t="s">
        <v>41</v>
      </c>
      <c r="R21" s="319"/>
      <c r="S21" s="319"/>
      <c r="T21" s="319"/>
      <c r="U21" s="320" t="s">
        <v>42</v>
      </c>
      <c r="V21" s="320"/>
      <c r="W21" s="320"/>
      <c r="X21" s="320"/>
      <c r="Y21" s="321" t="s">
        <v>43</v>
      </c>
      <c r="Z21" s="321"/>
      <c r="AA21" s="321"/>
      <c r="AB21" s="321"/>
      <c r="AC21" s="320" t="s">
        <v>44</v>
      </c>
      <c r="AD21" s="320"/>
      <c r="AE21" s="320"/>
      <c r="AF21" s="320"/>
    </row>
    <row r="22" spans="1:32" ht="28.5" customHeight="1">
      <c r="A22" s="308"/>
      <c r="B22" s="309"/>
      <c r="C22" s="309"/>
      <c r="D22" s="309"/>
      <c r="E22" s="309"/>
      <c r="F22" s="309"/>
      <c r="G22" s="310"/>
      <c r="H22" s="314"/>
      <c r="I22" s="315"/>
      <c r="J22" s="58" t="s">
        <v>45</v>
      </c>
      <c r="K22" s="58" t="s">
        <v>46</v>
      </c>
      <c r="L22" s="58" t="s">
        <v>47</v>
      </c>
      <c r="M22" s="317"/>
      <c r="N22" s="56" t="s">
        <v>48</v>
      </c>
      <c r="O22" s="56" t="s">
        <v>49</v>
      </c>
      <c r="P22" s="312"/>
      <c r="Q22" s="322" t="s">
        <v>50</v>
      </c>
      <c r="R22" s="322"/>
      <c r="S22" s="323" t="s">
        <v>51</v>
      </c>
      <c r="T22" s="323"/>
      <c r="U22" s="324" t="s">
        <v>52</v>
      </c>
      <c r="V22" s="324"/>
      <c r="W22" s="325" t="s">
        <v>53</v>
      </c>
      <c r="X22" s="325"/>
      <c r="Y22" s="326" t="s">
        <v>54</v>
      </c>
      <c r="Z22" s="326"/>
      <c r="AA22" s="327" t="s">
        <v>55</v>
      </c>
      <c r="AB22" s="327"/>
      <c r="AC22" s="328" t="s">
        <v>56</v>
      </c>
      <c r="AD22" s="328"/>
      <c r="AE22" s="329" t="s">
        <v>57</v>
      </c>
      <c r="AF22" s="329"/>
    </row>
    <row r="23" spans="1:32" ht="23.25" customHeight="1">
      <c r="A23" s="60" t="s">
        <v>58</v>
      </c>
      <c r="B23" s="330" t="s">
        <v>59</v>
      </c>
      <c r="C23" s="330"/>
      <c r="D23" s="330"/>
      <c r="E23" s="330"/>
      <c r="F23" s="330"/>
      <c r="G23" s="61">
        <f aca="true" t="shared" si="1" ref="G23:O23">G24+G49</f>
        <v>200</v>
      </c>
      <c r="H23" s="61">
        <f t="shared" si="1"/>
        <v>3582</v>
      </c>
      <c r="I23" s="61">
        <f t="shared" si="1"/>
        <v>603</v>
      </c>
      <c r="J23" s="61">
        <f t="shared" si="1"/>
        <v>1260</v>
      </c>
      <c r="K23" s="61">
        <f t="shared" si="1"/>
        <v>1629</v>
      </c>
      <c r="L23" s="61">
        <f t="shared" si="1"/>
        <v>693</v>
      </c>
      <c r="M23" s="61">
        <f t="shared" si="1"/>
        <v>3942</v>
      </c>
      <c r="N23" s="61">
        <f t="shared" si="1"/>
        <v>180</v>
      </c>
      <c r="O23" s="61">
        <f t="shared" si="1"/>
        <v>756</v>
      </c>
      <c r="P23" s="62" t="s">
        <v>60</v>
      </c>
      <c r="Q23" s="63">
        <f aca="true" t="shared" si="2" ref="Q23:AF23">Q24+Q49</f>
        <v>30</v>
      </c>
      <c r="R23" s="64">
        <f t="shared" si="2"/>
        <v>540</v>
      </c>
      <c r="S23" s="64">
        <f t="shared" si="2"/>
        <v>25</v>
      </c>
      <c r="T23" s="65">
        <f t="shared" si="2"/>
        <v>504</v>
      </c>
      <c r="U23" s="66">
        <f t="shared" si="2"/>
        <v>30</v>
      </c>
      <c r="V23" s="64">
        <f t="shared" si="2"/>
        <v>540</v>
      </c>
      <c r="W23" s="64">
        <f t="shared" si="2"/>
        <v>21</v>
      </c>
      <c r="X23" s="65">
        <f t="shared" si="2"/>
        <v>378</v>
      </c>
      <c r="Y23" s="66">
        <f t="shared" si="2"/>
        <v>30</v>
      </c>
      <c r="Z23" s="64">
        <f t="shared" si="2"/>
        <v>504</v>
      </c>
      <c r="AA23" s="64">
        <f t="shared" si="2"/>
        <v>22</v>
      </c>
      <c r="AB23" s="67">
        <f t="shared" si="2"/>
        <v>432</v>
      </c>
      <c r="AC23" s="63">
        <f t="shared" si="2"/>
        <v>21</v>
      </c>
      <c r="AD23" s="64">
        <f t="shared" si="2"/>
        <v>342</v>
      </c>
      <c r="AE23" s="64">
        <f t="shared" si="2"/>
        <v>21</v>
      </c>
      <c r="AF23" s="65">
        <f t="shared" si="2"/>
        <v>342</v>
      </c>
    </row>
    <row r="24" spans="1:32" ht="15" customHeight="1">
      <c r="A24" s="68"/>
      <c r="B24" s="331" t="s">
        <v>61</v>
      </c>
      <c r="C24" s="331"/>
      <c r="D24" s="331"/>
      <c r="E24" s="331"/>
      <c r="F24" s="331"/>
      <c r="G24" s="69">
        <f aca="true" t="shared" si="3" ref="G24:O24">SUM(G25:G48)</f>
        <v>101</v>
      </c>
      <c r="H24" s="69">
        <f t="shared" si="3"/>
        <v>1980</v>
      </c>
      <c r="I24" s="69">
        <f t="shared" si="3"/>
        <v>297</v>
      </c>
      <c r="J24" s="69">
        <f t="shared" si="3"/>
        <v>603</v>
      </c>
      <c r="K24" s="69">
        <f t="shared" si="3"/>
        <v>981</v>
      </c>
      <c r="L24" s="69">
        <f t="shared" si="3"/>
        <v>396</v>
      </c>
      <c r="M24" s="69">
        <f t="shared" si="3"/>
        <v>1980</v>
      </c>
      <c r="N24" s="69">
        <f t="shared" si="3"/>
        <v>72</v>
      </c>
      <c r="O24" s="69">
        <f t="shared" si="3"/>
        <v>396</v>
      </c>
      <c r="P24" s="70" t="s">
        <v>60</v>
      </c>
      <c r="Q24" s="71">
        <f aca="true" t="shared" si="4" ref="Q24:AF24">SUM(Q25:Q48)</f>
        <v>30</v>
      </c>
      <c r="R24" s="72">
        <f t="shared" si="4"/>
        <v>540</v>
      </c>
      <c r="S24" s="72">
        <f t="shared" si="4"/>
        <v>22</v>
      </c>
      <c r="T24" s="73">
        <f t="shared" si="4"/>
        <v>450</v>
      </c>
      <c r="U24" s="74">
        <f t="shared" si="4"/>
        <v>15</v>
      </c>
      <c r="V24" s="72">
        <f t="shared" si="4"/>
        <v>288</v>
      </c>
      <c r="W24" s="72">
        <f t="shared" si="4"/>
        <v>6</v>
      </c>
      <c r="X24" s="73">
        <f t="shared" si="4"/>
        <v>144</v>
      </c>
      <c r="Y24" s="74">
        <f t="shared" si="4"/>
        <v>12</v>
      </c>
      <c r="Z24" s="72">
        <f t="shared" si="4"/>
        <v>234</v>
      </c>
      <c r="AA24" s="72">
        <f t="shared" si="4"/>
        <v>10</v>
      </c>
      <c r="AB24" s="75">
        <f t="shared" si="4"/>
        <v>234</v>
      </c>
      <c r="AC24" s="71">
        <f t="shared" si="4"/>
        <v>6</v>
      </c>
      <c r="AD24" s="72">
        <f t="shared" si="4"/>
        <v>90</v>
      </c>
      <c r="AE24" s="72">
        <f t="shared" si="4"/>
        <v>0</v>
      </c>
      <c r="AF24" s="73">
        <f t="shared" si="4"/>
        <v>0</v>
      </c>
    </row>
    <row r="25" spans="1:32" ht="14.25" customHeight="1">
      <c r="A25" s="76" t="s">
        <v>62</v>
      </c>
      <c r="B25" s="332" t="s">
        <v>63</v>
      </c>
      <c r="C25" s="332"/>
      <c r="D25" s="332"/>
      <c r="E25" s="332"/>
      <c r="F25" s="332"/>
      <c r="G25" s="77">
        <v>3</v>
      </c>
      <c r="H25" s="77">
        <f>J25+K25+L25</f>
        <v>54</v>
      </c>
      <c r="I25" s="77">
        <v>9</v>
      </c>
      <c r="J25" s="77">
        <v>36</v>
      </c>
      <c r="K25" s="77">
        <v>18</v>
      </c>
      <c r="L25" s="77"/>
      <c r="M25" s="77">
        <f aca="true" t="shared" si="5" ref="M25:M33">G25*36-J25-K25-L25</f>
        <v>54</v>
      </c>
      <c r="N25" s="77"/>
      <c r="O25" s="39"/>
      <c r="P25" s="40" t="s">
        <v>64</v>
      </c>
      <c r="Q25" s="41">
        <v>3</v>
      </c>
      <c r="R25" s="39">
        <v>54</v>
      </c>
      <c r="S25" s="39"/>
      <c r="T25" s="40"/>
      <c r="U25" s="41"/>
      <c r="V25" s="39"/>
      <c r="W25" s="39"/>
      <c r="X25" s="42"/>
      <c r="Y25" s="78"/>
      <c r="Z25" s="77"/>
      <c r="AA25" s="77"/>
      <c r="AB25" s="79"/>
      <c r="AC25" s="80"/>
      <c r="AD25" s="77"/>
      <c r="AE25" s="77"/>
      <c r="AF25" s="81"/>
    </row>
    <row r="26" spans="1:32" ht="14.25" customHeight="1">
      <c r="A26" s="76" t="s">
        <v>65</v>
      </c>
      <c r="B26" s="332" t="s">
        <v>66</v>
      </c>
      <c r="C26" s="332"/>
      <c r="D26" s="332"/>
      <c r="E26" s="332"/>
      <c r="F26" s="332"/>
      <c r="G26" s="77">
        <v>3</v>
      </c>
      <c r="H26" s="77">
        <f>J26+K26+L26</f>
        <v>54</v>
      </c>
      <c r="I26" s="77">
        <v>9</v>
      </c>
      <c r="J26" s="77"/>
      <c r="K26" s="77">
        <v>54</v>
      </c>
      <c r="L26" s="77"/>
      <c r="M26" s="77">
        <f t="shared" si="5"/>
        <v>54</v>
      </c>
      <c r="N26" s="77"/>
      <c r="O26" s="39"/>
      <c r="P26" s="40" t="s">
        <v>67</v>
      </c>
      <c r="Q26" s="41">
        <v>3</v>
      </c>
      <c r="R26" s="39">
        <v>54</v>
      </c>
      <c r="S26" s="39"/>
      <c r="T26" s="40"/>
      <c r="U26" s="41"/>
      <c r="V26" s="39"/>
      <c r="W26" s="39"/>
      <c r="X26" s="42"/>
      <c r="Y26" s="78"/>
      <c r="Z26" s="77"/>
      <c r="AA26" s="77"/>
      <c r="AB26" s="79"/>
      <c r="AC26" s="80"/>
      <c r="AD26" s="77"/>
      <c r="AE26" s="77"/>
      <c r="AF26" s="81"/>
    </row>
    <row r="27" spans="1:32" ht="17.25" customHeight="1">
      <c r="A27" s="76" t="s">
        <v>68</v>
      </c>
      <c r="B27" s="332" t="s">
        <v>69</v>
      </c>
      <c r="C27" s="332"/>
      <c r="D27" s="332"/>
      <c r="E27" s="332"/>
      <c r="F27" s="332"/>
      <c r="G27" s="77">
        <v>3</v>
      </c>
      <c r="H27" s="77">
        <f>J27+K27+L27</f>
        <v>54</v>
      </c>
      <c r="I27" s="77">
        <v>9</v>
      </c>
      <c r="J27" s="77"/>
      <c r="K27" s="77">
        <v>54</v>
      </c>
      <c r="L27" s="77"/>
      <c r="M27" s="77">
        <f t="shared" si="5"/>
        <v>54</v>
      </c>
      <c r="N27" s="77"/>
      <c r="O27" s="39"/>
      <c r="P27" s="40" t="s">
        <v>64</v>
      </c>
      <c r="Q27" s="41"/>
      <c r="R27" s="39"/>
      <c r="S27" s="39">
        <v>3</v>
      </c>
      <c r="T27" s="40">
        <v>54</v>
      </c>
      <c r="U27" s="41"/>
      <c r="V27" s="39"/>
      <c r="W27" s="39"/>
      <c r="X27" s="42"/>
      <c r="Y27" s="78"/>
      <c r="Z27" s="77"/>
      <c r="AA27" s="77"/>
      <c r="AB27" s="79"/>
      <c r="AC27" s="80"/>
      <c r="AD27" s="77"/>
      <c r="AE27" s="77"/>
      <c r="AF27" s="81"/>
    </row>
    <row r="28" spans="1:32" s="2" customFormat="1" ht="15.75" customHeight="1">
      <c r="A28" s="76" t="s">
        <v>70</v>
      </c>
      <c r="B28" s="332" t="s">
        <v>71</v>
      </c>
      <c r="C28" s="332"/>
      <c r="D28" s="332"/>
      <c r="E28" s="332"/>
      <c r="F28" s="332"/>
      <c r="G28" s="77">
        <v>3</v>
      </c>
      <c r="H28" s="77">
        <f>J28+K28+L28</f>
        <v>54</v>
      </c>
      <c r="I28" s="77">
        <v>9</v>
      </c>
      <c r="J28" s="77">
        <v>36</v>
      </c>
      <c r="K28" s="77">
        <v>18</v>
      </c>
      <c r="L28" s="77"/>
      <c r="M28" s="77">
        <f t="shared" si="5"/>
        <v>54</v>
      </c>
      <c r="N28" s="77"/>
      <c r="O28" s="39"/>
      <c r="P28" s="40" t="s">
        <v>64</v>
      </c>
      <c r="Q28" s="41"/>
      <c r="R28" s="39"/>
      <c r="S28" s="39"/>
      <c r="T28" s="40"/>
      <c r="U28" s="41">
        <v>3</v>
      </c>
      <c r="V28" s="39">
        <v>54</v>
      </c>
      <c r="W28" s="39"/>
      <c r="X28" s="42"/>
      <c r="Y28" s="78"/>
      <c r="Z28" s="77"/>
      <c r="AA28" s="77"/>
      <c r="AB28" s="79"/>
      <c r="AC28" s="80"/>
      <c r="AD28" s="77"/>
      <c r="AE28" s="77"/>
      <c r="AF28" s="81"/>
    </row>
    <row r="29" spans="1:32" s="2" customFormat="1" ht="24.75" customHeight="1">
      <c r="A29" s="76" t="s">
        <v>72</v>
      </c>
      <c r="B29" s="332" t="s">
        <v>73</v>
      </c>
      <c r="C29" s="332"/>
      <c r="D29" s="332"/>
      <c r="E29" s="332"/>
      <c r="F29" s="332"/>
      <c r="G29" s="77">
        <v>6</v>
      </c>
      <c r="H29" s="77">
        <f>J29+K29+L29</f>
        <v>90</v>
      </c>
      <c r="I29" s="77">
        <v>18</v>
      </c>
      <c r="J29" s="77">
        <v>54</v>
      </c>
      <c r="K29" s="77">
        <v>36</v>
      </c>
      <c r="L29" s="77"/>
      <c r="M29" s="77">
        <f t="shared" si="5"/>
        <v>126</v>
      </c>
      <c r="N29" s="77"/>
      <c r="O29" s="39">
        <v>36</v>
      </c>
      <c r="P29" s="82" t="s">
        <v>49</v>
      </c>
      <c r="Q29" s="41"/>
      <c r="R29" s="39"/>
      <c r="S29" s="39"/>
      <c r="T29" s="40"/>
      <c r="U29" s="41">
        <v>6</v>
      </c>
      <c r="V29" s="39">
        <v>90</v>
      </c>
      <c r="W29" s="39"/>
      <c r="X29" s="42"/>
      <c r="Y29" s="78"/>
      <c r="Z29" s="77"/>
      <c r="AA29" s="77"/>
      <c r="AB29" s="79"/>
      <c r="AC29" s="80"/>
      <c r="AD29" s="77"/>
      <c r="AE29" s="77"/>
      <c r="AF29" s="81"/>
    </row>
    <row r="30" spans="1:32" s="2" customFormat="1" ht="16.5" customHeight="1">
      <c r="A30" s="76" t="s">
        <v>74</v>
      </c>
      <c r="B30" s="332" t="s">
        <v>75</v>
      </c>
      <c r="C30" s="332"/>
      <c r="D30" s="332"/>
      <c r="E30" s="332"/>
      <c r="F30" s="332"/>
      <c r="G30" s="77">
        <v>6</v>
      </c>
      <c r="H30" s="77">
        <f>R30+T30+V30+X30+Z30+AB30+AD30+AF30</f>
        <v>90</v>
      </c>
      <c r="I30" s="77">
        <v>18</v>
      </c>
      <c r="J30" s="39">
        <v>45</v>
      </c>
      <c r="K30" s="39">
        <v>45</v>
      </c>
      <c r="L30" s="77"/>
      <c r="M30" s="77">
        <f t="shared" si="5"/>
        <v>126</v>
      </c>
      <c r="N30" s="77"/>
      <c r="O30" s="39">
        <v>36</v>
      </c>
      <c r="P30" s="82" t="s">
        <v>49</v>
      </c>
      <c r="Q30" s="41">
        <v>6</v>
      </c>
      <c r="R30" s="39">
        <v>90</v>
      </c>
      <c r="S30" s="39"/>
      <c r="T30" s="40"/>
      <c r="U30" s="41"/>
      <c r="V30" s="39"/>
      <c r="W30" s="39"/>
      <c r="X30" s="42"/>
      <c r="Y30" s="83"/>
      <c r="Z30" s="39"/>
      <c r="AA30" s="77"/>
      <c r="AB30" s="79"/>
      <c r="AC30" s="80"/>
      <c r="AD30" s="77"/>
      <c r="AE30" s="77"/>
      <c r="AF30" s="81"/>
    </row>
    <row r="31" spans="1:32" ht="14.25" customHeight="1">
      <c r="A31" s="76" t="s">
        <v>76</v>
      </c>
      <c r="B31" s="332" t="s">
        <v>77</v>
      </c>
      <c r="C31" s="332"/>
      <c r="D31" s="332"/>
      <c r="E31" s="332"/>
      <c r="F31" s="332"/>
      <c r="G31" s="77">
        <v>6</v>
      </c>
      <c r="H31" s="77">
        <f>R31+T31+V31+X31+Z31+AB31+AD31+AF31</f>
        <v>90</v>
      </c>
      <c r="I31" s="77">
        <v>18</v>
      </c>
      <c r="J31" s="39">
        <v>45</v>
      </c>
      <c r="K31" s="39">
        <v>45</v>
      </c>
      <c r="L31" s="39"/>
      <c r="M31" s="39">
        <f t="shared" si="5"/>
        <v>126</v>
      </c>
      <c r="N31" s="77"/>
      <c r="O31" s="39">
        <v>36</v>
      </c>
      <c r="P31" s="82" t="s">
        <v>49</v>
      </c>
      <c r="Q31" s="41"/>
      <c r="R31" s="39"/>
      <c r="S31" s="39">
        <v>6</v>
      </c>
      <c r="T31" s="40">
        <v>90</v>
      </c>
      <c r="U31" s="41"/>
      <c r="V31" s="39"/>
      <c r="W31" s="39"/>
      <c r="X31" s="42"/>
      <c r="Y31" s="83"/>
      <c r="Z31" s="39"/>
      <c r="AA31" s="77"/>
      <c r="AB31" s="79"/>
      <c r="AC31" s="80"/>
      <c r="AD31" s="77"/>
      <c r="AE31" s="77"/>
      <c r="AF31" s="81"/>
    </row>
    <row r="32" spans="1:32" ht="17.25" customHeight="1">
      <c r="A32" s="76" t="s">
        <v>78</v>
      </c>
      <c r="B32" s="333" t="s">
        <v>79</v>
      </c>
      <c r="C32" s="333"/>
      <c r="D32" s="333"/>
      <c r="E32" s="333"/>
      <c r="F32" s="333"/>
      <c r="G32" s="39">
        <f>Q32+S32+U32+W32+Y32+AA32+AC32+AE32</f>
        <v>6</v>
      </c>
      <c r="H32" s="39">
        <f>R32+T32+V32+X32+Z32+AB32+AD32+AF32</f>
        <v>90</v>
      </c>
      <c r="I32" s="39">
        <v>18</v>
      </c>
      <c r="J32" s="39">
        <v>36</v>
      </c>
      <c r="K32" s="39">
        <v>36</v>
      </c>
      <c r="L32" s="39">
        <v>18</v>
      </c>
      <c r="M32" s="39">
        <f t="shared" si="5"/>
        <v>126</v>
      </c>
      <c r="N32" s="39"/>
      <c r="O32" s="39">
        <v>36</v>
      </c>
      <c r="P32" s="82" t="s">
        <v>49</v>
      </c>
      <c r="Q32" s="41">
        <v>6</v>
      </c>
      <c r="R32" s="39">
        <v>90</v>
      </c>
      <c r="S32" s="39"/>
      <c r="T32" s="40"/>
      <c r="U32" s="41"/>
      <c r="V32" s="39"/>
      <c r="W32" s="39"/>
      <c r="X32" s="42"/>
      <c r="Y32" s="83"/>
      <c r="Z32" s="39"/>
      <c r="AA32" s="39"/>
      <c r="AB32" s="40"/>
      <c r="AC32" s="41"/>
      <c r="AD32" s="39"/>
      <c r="AE32" s="39"/>
      <c r="AF32" s="81"/>
    </row>
    <row r="33" spans="1:32" ht="12.75" customHeight="1">
      <c r="A33" s="76" t="s">
        <v>80</v>
      </c>
      <c r="B33" s="333" t="s">
        <v>81</v>
      </c>
      <c r="C33" s="333"/>
      <c r="D33" s="333"/>
      <c r="E33" s="333"/>
      <c r="F33" s="333"/>
      <c r="G33" s="39">
        <v>3</v>
      </c>
      <c r="H33" s="39">
        <f>R33+T33+V33+X33+Z33+AB33+AD33+AF33</f>
        <v>54</v>
      </c>
      <c r="I33" s="39">
        <v>9</v>
      </c>
      <c r="J33" s="39">
        <v>18</v>
      </c>
      <c r="K33" s="39">
        <v>18</v>
      </c>
      <c r="L33" s="39">
        <v>18</v>
      </c>
      <c r="M33" s="39">
        <f t="shared" si="5"/>
        <v>54</v>
      </c>
      <c r="N33" s="39"/>
      <c r="O33" s="39"/>
      <c r="P33" s="40" t="s">
        <v>67</v>
      </c>
      <c r="Q33" s="41">
        <v>3</v>
      </c>
      <c r="R33" s="39">
        <v>54</v>
      </c>
      <c r="S33" s="39"/>
      <c r="T33" s="40"/>
      <c r="U33" s="41"/>
      <c r="V33" s="39"/>
      <c r="W33" s="39"/>
      <c r="X33" s="42"/>
      <c r="Y33" s="83"/>
      <c r="Z33" s="39"/>
      <c r="AA33" s="39"/>
      <c r="AB33" s="40"/>
      <c r="AC33" s="41"/>
      <c r="AD33" s="39"/>
      <c r="AE33" s="39"/>
      <c r="AF33" s="81"/>
    </row>
    <row r="34" spans="1:32" ht="14.25" customHeight="1">
      <c r="A34" s="76" t="s">
        <v>82</v>
      </c>
      <c r="B34" s="333" t="s">
        <v>83</v>
      </c>
      <c r="C34" s="333"/>
      <c r="D34" s="333"/>
      <c r="E34" s="333"/>
      <c r="F34" s="333"/>
      <c r="G34" s="39">
        <v>3</v>
      </c>
      <c r="H34" s="39">
        <v>54</v>
      </c>
      <c r="I34" s="39">
        <v>9</v>
      </c>
      <c r="J34" s="39">
        <v>18</v>
      </c>
      <c r="K34" s="39">
        <v>18</v>
      </c>
      <c r="L34" s="39">
        <v>18</v>
      </c>
      <c r="M34" s="39">
        <v>54</v>
      </c>
      <c r="N34" s="39"/>
      <c r="O34" s="39"/>
      <c r="P34" s="40" t="s">
        <v>64</v>
      </c>
      <c r="Q34" s="41">
        <v>3</v>
      </c>
      <c r="R34" s="39">
        <v>54</v>
      </c>
      <c r="S34" s="39"/>
      <c r="T34" s="40"/>
      <c r="U34" s="41"/>
      <c r="V34" s="39"/>
      <c r="W34" s="39"/>
      <c r="X34" s="42"/>
      <c r="Y34" s="83"/>
      <c r="Z34" s="39"/>
      <c r="AA34" s="39"/>
      <c r="AB34" s="40"/>
      <c r="AC34" s="41"/>
      <c r="AD34" s="39"/>
      <c r="AE34" s="39"/>
      <c r="AF34" s="81"/>
    </row>
    <row r="35" spans="1:32" ht="24" customHeight="1">
      <c r="A35" s="76" t="s">
        <v>84</v>
      </c>
      <c r="B35" s="334" t="s">
        <v>85</v>
      </c>
      <c r="C35" s="334"/>
      <c r="D35" s="334"/>
      <c r="E35" s="334"/>
      <c r="F35" s="334"/>
      <c r="G35" s="39">
        <v>3</v>
      </c>
      <c r="H35" s="39">
        <v>54</v>
      </c>
      <c r="I35" s="39">
        <v>9</v>
      </c>
      <c r="J35" s="39">
        <v>18</v>
      </c>
      <c r="K35" s="39">
        <v>18</v>
      </c>
      <c r="L35" s="39">
        <v>18</v>
      </c>
      <c r="M35" s="39">
        <v>54</v>
      </c>
      <c r="N35" s="39"/>
      <c r="O35" s="39"/>
      <c r="P35" s="40" t="s">
        <v>64</v>
      </c>
      <c r="Q35" s="41"/>
      <c r="R35" s="39"/>
      <c r="S35" s="39">
        <v>3</v>
      </c>
      <c r="T35" s="40">
        <v>54</v>
      </c>
      <c r="U35" s="41"/>
      <c r="V35" s="39"/>
      <c r="W35" s="39"/>
      <c r="X35" s="42"/>
      <c r="Y35" s="83"/>
      <c r="Z35" s="39"/>
      <c r="AA35" s="39"/>
      <c r="AB35" s="40"/>
      <c r="AC35" s="41"/>
      <c r="AD35" s="39"/>
      <c r="AE35" s="39"/>
      <c r="AF35" s="81"/>
    </row>
    <row r="36" spans="1:32" ht="14.25" customHeight="1">
      <c r="A36" s="76" t="s">
        <v>86</v>
      </c>
      <c r="B36" s="333" t="s">
        <v>87</v>
      </c>
      <c r="C36" s="333"/>
      <c r="D36" s="333"/>
      <c r="E36" s="333"/>
      <c r="F36" s="333"/>
      <c r="G36" s="39">
        <v>3</v>
      </c>
      <c r="H36" s="39">
        <f aca="true" t="shared" si="6" ref="H36:H47">R36+T36+V36+X36+Z36+AB36+AD36+AF36</f>
        <v>54</v>
      </c>
      <c r="I36" s="39">
        <v>9</v>
      </c>
      <c r="J36" s="39">
        <v>18</v>
      </c>
      <c r="K36" s="39">
        <v>18</v>
      </c>
      <c r="L36" s="39">
        <v>18</v>
      </c>
      <c r="M36" s="39">
        <f>G36*36-J36-K36-L36</f>
        <v>54</v>
      </c>
      <c r="N36" s="39"/>
      <c r="O36" s="39"/>
      <c r="P36" s="40" t="s">
        <v>67</v>
      </c>
      <c r="Q36" s="41"/>
      <c r="R36" s="39"/>
      <c r="S36" s="39">
        <v>3</v>
      </c>
      <c r="T36" s="40">
        <v>54</v>
      </c>
      <c r="U36" s="41"/>
      <c r="V36" s="39"/>
      <c r="W36" s="39"/>
      <c r="X36" s="42"/>
      <c r="Y36" s="83"/>
      <c r="Z36" s="39"/>
      <c r="AA36" s="39"/>
      <c r="AB36" s="40"/>
      <c r="AC36" s="41"/>
      <c r="AD36" s="39"/>
      <c r="AE36" s="39"/>
      <c r="AF36" s="81"/>
    </row>
    <row r="37" spans="1:32" ht="15.75" customHeight="1">
      <c r="A37" s="76" t="s">
        <v>88</v>
      </c>
      <c r="B37" s="333" t="s">
        <v>89</v>
      </c>
      <c r="C37" s="333"/>
      <c r="D37" s="333"/>
      <c r="E37" s="333"/>
      <c r="F37" s="333"/>
      <c r="G37" s="39">
        <v>3</v>
      </c>
      <c r="H37" s="39">
        <f t="shared" si="6"/>
        <v>54</v>
      </c>
      <c r="I37" s="39">
        <v>9</v>
      </c>
      <c r="J37" s="39">
        <v>18</v>
      </c>
      <c r="K37" s="39">
        <v>18</v>
      </c>
      <c r="L37" s="39">
        <v>18</v>
      </c>
      <c r="M37" s="39">
        <f>G37*36-J37-K37-L37</f>
        <v>54</v>
      </c>
      <c r="N37" s="39"/>
      <c r="O37" s="39"/>
      <c r="P37" s="40" t="s">
        <v>64</v>
      </c>
      <c r="Q37" s="41"/>
      <c r="R37" s="39"/>
      <c r="S37" s="39"/>
      <c r="T37" s="40"/>
      <c r="U37" s="41">
        <v>3</v>
      </c>
      <c r="V37" s="39">
        <v>54</v>
      </c>
      <c r="W37" s="39"/>
      <c r="X37" s="42"/>
      <c r="Y37" s="83"/>
      <c r="Z37" s="39"/>
      <c r="AA37" s="39"/>
      <c r="AB37" s="40"/>
      <c r="AC37" s="41"/>
      <c r="AD37" s="39"/>
      <c r="AE37" s="39"/>
      <c r="AF37" s="81"/>
    </row>
    <row r="38" spans="1:32" ht="18" customHeight="1">
      <c r="A38" s="76" t="s">
        <v>90</v>
      </c>
      <c r="B38" s="333" t="s">
        <v>91</v>
      </c>
      <c r="C38" s="333"/>
      <c r="D38" s="333"/>
      <c r="E38" s="333"/>
      <c r="F38" s="333"/>
      <c r="G38" s="39">
        <v>6</v>
      </c>
      <c r="H38" s="39">
        <f t="shared" si="6"/>
        <v>90</v>
      </c>
      <c r="I38" s="39">
        <v>18</v>
      </c>
      <c r="J38" s="39">
        <v>36</v>
      </c>
      <c r="K38" s="39">
        <v>18</v>
      </c>
      <c r="L38" s="39">
        <v>36</v>
      </c>
      <c r="M38" s="39">
        <f>G38*36-J38-K38-L38</f>
        <v>126</v>
      </c>
      <c r="N38" s="39"/>
      <c r="O38" s="39">
        <v>36</v>
      </c>
      <c r="P38" s="82" t="s">
        <v>49</v>
      </c>
      <c r="Q38" s="41">
        <v>6</v>
      </c>
      <c r="R38" s="39">
        <v>90</v>
      </c>
      <c r="S38" s="39"/>
      <c r="T38" s="40"/>
      <c r="U38" s="41"/>
      <c r="V38" s="39"/>
      <c r="W38" s="39"/>
      <c r="X38" s="42"/>
      <c r="Y38" s="83"/>
      <c r="Z38" s="39"/>
      <c r="AA38" s="39"/>
      <c r="AB38" s="40"/>
      <c r="AC38" s="41"/>
      <c r="AD38" s="39"/>
      <c r="AE38" s="39"/>
      <c r="AF38" s="81"/>
    </row>
    <row r="39" spans="1:32" ht="13.5" customHeight="1">
      <c r="A39" s="76" t="s">
        <v>92</v>
      </c>
      <c r="B39" s="333" t="s">
        <v>93</v>
      </c>
      <c r="C39" s="333"/>
      <c r="D39" s="333"/>
      <c r="E39" s="333"/>
      <c r="F39" s="333"/>
      <c r="G39" s="39">
        <f aca="true" t="shared" si="7" ref="G39:G47">Q39+S39+U39+W39+Y39+AA39+AC39+AE39</f>
        <v>3</v>
      </c>
      <c r="H39" s="39">
        <f t="shared" si="6"/>
        <v>54</v>
      </c>
      <c r="I39" s="39">
        <v>9</v>
      </c>
      <c r="J39" s="39">
        <v>18</v>
      </c>
      <c r="K39" s="39">
        <v>18</v>
      </c>
      <c r="L39" s="39">
        <v>18</v>
      </c>
      <c r="M39" s="39">
        <f>G39*36-J39-K39-L39</f>
        <v>54</v>
      </c>
      <c r="N39" s="39"/>
      <c r="O39" s="39"/>
      <c r="P39" s="40" t="s">
        <v>67</v>
      </c>
      <c r="Q39" s="41"/>
      <c r="R39" s="39"/>
      <c r="S39" s="39">
        <v>3</v>
      </c>
      <c r="T39" s="40">
        <v>54</v>
      </c>
      <c r="U39" s="41"/>
      <c r="V39" s="39"/>
      <c r="W39" s="39"/>
      <c r="X39" s="42"/>
      <c r="Y39" s="83"/>
      <c r="Z39" s="39"/>
      <c r="AA39" s="39"/>
      <c r="AB39" s="40"/>
      <c r="AC39" s="41"/>
      <c r="AD39" s="39"/>
      <c r="AE39" s="39"/>
      <c r="AF39" s="81"/>
    </row>
    <row r="40" spans="1:32" ht="12.75" customHeight="1">
      <c r="A40" s="76" t="s">
        <v>94</v>
      </c>
      <c r="B40" s="333" t="s">
        <v>95</v>
      </c>
      <c r="C40" s="333"/>
      <c r="D40" s="333"/>
      <c r="E40" s="333"/>
      <c r="F40" s="333"/>
      <c r="G40" s="39">
        <f t="shared" si="7"/>
        <v>3</v>
      </c>
      <c r="H40" s="39">
        <f t="shared" si="6"/>
        <v>54</v>
      </c>
      <c r="I40" s="39">
        <v>9</v>
      </c>
      <c r="J40" s="39">
        <v>18</v>
      </c>
      <c r="K40" s="39">
        <v>18</v>
      </c>
      <c r="L40" s="39">
        <v>18</v>
      </c>
      <c r="M40" s="39">
        <f>G40*36-J40-K40-L40</f>
        <v>54</v>
      </c>
      <c r="N40" s="39"/>
      <c r="O40" s="39"/>
      <c r="P40" s="40" t="s">
        <v>64</v>
      </c>
      <c r="Q40" s="41"/>
      <c r="R40" s="39"/>
      <c r="S40" s="39">
        <v>3</v>
      </c>
      <c r="T40" s="40">
        <v>54</v>
      </c>
      <c r="U40" s="41"/>
      <c r="V40" s="39"/>
      <c r="W40" s="39"/>
      <c r="X40" s="42"/>
      <c r="Y40" s="83"/>
      <c r="Z40" s="39"/>
      <c r="AA40" s="39"/>
      <c r="AB40" s="40"/>
      <c r="AC40" s="41"/>
      <c r="AD40" s="39"/>
      <c r="AE40" s="39"/>
      <c r="AF40" s="81"/>
    </row>
    <row r="41" spans="1:32" ht="18" customHeight="1">
      <c r="A41" s="76" t="s">
        <v>96</v>
      </c>
      <c r="B41" s="333" t="s">
        <v>97</v>
      </c>
      <c r="C41" s="333"/>
      <c r="D41" s="333"/>
      <c r="E41" s="333"/>
      <c r="F41" s="333"/>
      <c r="G41" s="39">
        <f t="shared" si="7"/>
        <v>3</v>
      </c>
      <c r="H41" s="39">
        <f t="shared" si="6"/>
        <v>36</v>
      </c>
      <c r="I41" s="39">
        <v>9</v>
      </c>
      <c r="J41" s="84">
        <v>9</v>
      </c>
      <c r="K41" s="84">
        <v>9</v>
      </c>
      <c r="L41" s="84">
        <v>18</v>
      </c>
      <c r="M41" s="39">
        <v>72</v>
      </c>
      <c r="N41" s="39"/>
      <c r="O41" s="39">
        <v>36</v>
      </c>
      <c r="P41" s="82" t="s">
        <v>49</v>
      </c>
      <c r="Q41" s="41"/>
      <c r="R41" s="39"/>
      <c r="S41" s="39"/>
      <c r="T41" s="40"/>
      <c r="U41" s="41">
        <v>3</v>
      </c>
      <c r="V41" s="39">
        <v>36</v>
      </c>
      <c r="W41" s="39"/>
      <c r="X41" s="42"/>
      <c r="Y41" s="83"/>
      <c r="Z41" s="39"/>
      <c r="AA41" s="39"/>
      <c r="AB41" s="40"/>
      <c r="AC41" s="41"/>
      <c r="AD41" s="39"/>
      <c r="AE41" s="39"/>
      <c r="AF41" s="81"/>
    </row>
    <row r="42" spans="1:32" ht="21" customHeight="1">
      <c r="A42" s="76" t="s">
        <v>98</v>
      </c>
      <c r="B42" s="333" t="s">
        <v>99</v>
      </c>
      <c r="C42" s="333"/>
      <c r="D42" s="333"/>
      <c r="E42" s="333"/>
      <c r="F42" s="333"/>
      <c r="G42" s="39">
        <f t="shared" si="7"/>
        <v>6</v>
      </c>
      <c r="H42" s="39">
        <f t="shared" si="6"/>
        <v>90</v>
      </c>
      <c r="I42" s="39">
        <v>18</v>
      </c>
      <c r="J42" s="39">
        <v>18</v>
      </c>
      <c r="K42" s="39">
        <v>36</v>
      </c>
      <c r="L42" s="39">
        <v>36</v>
      </c>
      <c r="M42" s="39">
        <f aca="true" t="shared" si="8" ref="M42:M47">G42*36-J42-K42-L42</f>
        <v>126</v>
      </c>
      <c r="N42" s="39"/>
      <c r="O42" s="39">
        <v>36</v>
      </c>
      <c r="P42" s="82" t="s">
        <v>49</v>
      </c>
      <c r="Q42" s="41"/>
      <c r="R42" s="39"/>
      <c r="S42" s="39"/>
      <c r="T42" s="40"/>
      <c r="U42" s="41"/>
      <c r="V42" s="39"/>
      <c r="W42" s="39">
        <v>6</v>
      </c>
      <c r="X42" s="42">
        <v>90</v>
      </c>
      <c r="Y42" s="83"/>
      <c r="Z42" s="39"/>
      <c r="AA42" s="39"/>
      <c r="AB42" s="40"/>
      <c r="AC42" s="41"/>
      <c r="AD42" s="39"/>
      <c r="AE42" s="39"/>
      <c r="AF42" s="81"/>
    </row>
    <row r="43" spans="1:32" ht="15" customHeight="1">
      <c r="A43" s="76" t="s">
        <v>100</v>
      </c>
      <c r="B43" s="333" t="s">
        <v>101</v>
      </c>
      <c r="C43" s="333"/>
      <c r="D43" s="333"/>
      <c r="E43" s="333"/>
      <c r="F43" s="333"/>
      <c r="G43" s="39">
        <f t="shared" si="7"/>
        <v>6</v>
      </c>
      <c r="H43" s="39">
        <f t="shared" si="6"/>
        <v>90</v>
      </c>
      <c r="I43" s="36">
        <v>18</v>
      </c>
      <c r="J43" s="36">
        <v>36</v>
      </c>
      <c r="K43" s="36"/>
      <c r="L43" s="36">
        <v>54</v>
      </c>
      <c r="M43" s="39">
        <f t="shared" si="8"/>
        <v>126</v>
      </c>
      <c r="N43" s="36"/>
      <c r="O43" s="36">
        <v>36</v>
      </c>
      <c r="P43" s="85" t="s">
        <v>49</v>
      </c>
      <c r="Q43" s="38"/>
      <c r="R43" s="36"/>
      <c r="S43" s="36"/>
      <c r="T43" s="37"/>
      <c r="U43" s="38"/>
      <c r="V43" s="36"/>
      <c r="W43" s="36"/>
      <c r="X43" s="86"/>
      <c r="Y43" s="35">
        <v>6</v>
      </c>
      <c r="Z43" s="36">
        <v>90</v>
      </c>
      <c r="AA43" s="36"/>
      <c r="AB43" s="37"/>
      <c r="AC43" s="38"/>
      <c r="AD43" s="36"/>
      <c r="AE43" s="36"/>
      <c r="AF43" s="87"/>
    </row>
    <row r="44" spans="1:32" ht="21" customHeight="1">
      <c r="A44" s="76" t="s">
        <v>102</v>
      </c>
      <c r="B44" s="333" t="s">
        <v>103</v>
      </c>
      <c r="C44" s="333"/>
      <c r="D44" s="333"/>
      <c r="E44" s="333"/>
      <c r="F44" s="333"/>
      <c r="G44" s="39">
        <f t="shared" si="7"/>
        <v>6</v>
      </c>
      <c r="H44" s="39">
        <f t="shared" si="6"/>
        <v>90</v>
      </c>
      <c r="I44" s="39">
        <v>18</v>
      </c>
      <c r="J44" s="39">
        <v>36</v>
      </c>
      <c r="K44" s="39"/>
      <c r="L44" s="39">
        <v>54</v>
      </c>
      <c r="M44" s="39">
        <f t="shared" si="8"/>
        <v>126</v>
      </c>
      <c r="N44" s="39">
        <v>36</v>
      </c>
      <c r="O44" s="39">
        <v>36</v>
      </c>
      <c r="P44" s="82" t="s">
        <v>49</v>
      </c>
      <c r="Q44" s="41"/>
      <c r="R44" s="39"/>
      <c r="S44" s="39"/>
      <c r="T44" s="40"/>
      <c r="U44" s="41"/>
      <c r="V44" s="39"/>
      <c r="W44" s="39"/>
      <c r="X44" s="42"/>
      <c r="Y44" s="83">
        <v>6</v>
      </c>
      <c r="Z44" s="39">
        <v>90</v>
      </c>
      <c r="AA44" s="39"/>
      <c r="AB44" s="40"/>
      <c r="AC44" s="41"/>
      <c r="AD44" s="39"/>
      <c r="AE44" s="39"/>
      <c r="AF44" s="81"/>
    </row>
    <row r="45" spans="1:32" ht="21.75" customHeight="1">
      <c r="A45" s="76" t="s">
        <v>104</v>
      </c>
      <c r="B45" s="333" t="s">
        <v>105</v>
      </c>
      <c r="C45" s="333"/>
      <c r="D45" s="333"/>
      <c r="E45" s="333"/>
      <c r="F45" s="333"/>
      <c r="G45" s="39">
        <f t="shared" si="7"/>
        <v>3</v>
      </c>
      <c r="H45" s="39">
        <f t="shared" si="6"/>
        <v>54</v>
      </c>
      <c r="I45" s="39">
        <v>9</v>
      </c>
      <c r="J45" s="39">
        <v>18</v>
      </c>
      <c r="K45" s="39">
        <v>36</v>
      </c>
      <c r="L45" s="39"/>
      <c r="M45" s="39">
        <f t="shared" si="8"/>
        <v>54</v>
      </c>
      <c r="N45" s="39"/>
      <c r="O45" s="39"/>
      <c r="P45" s="40" t="s">
        <v>67</v>
      </c>
      <c r="Q45" s="41"/>
      <c r="R45" s="39"/>
      <c r="S45" s="39"/>
      <c r="T45" s="40"/>
      <c r="U45" s="41"/>
      <c r="V45" s="39"/>
      <c r="W45" s="39"/>
      <c r="X45" s="42"/>
      <c r="Y45" s="83"/>
      <c r="Z45" s="39"/>
      <c r="AA45" s="39">
        <v>3</v>
      </c>
      <c r="AB45" s="40">
        <v>54</v>
      </c>
      <c r="AC45" s="41"/>
      <c r="AD45" s="39"/>
      <c r="AE45" s="39"/>
      <c r="AF45" s="81"/>
    </row>
    <row r="46" spans="1:32" ht="24" customHeight="1">
      <c r="A46" s="76" t="s">
        <v>106</v>
      </c>
      <c r="B46" s="333" t="s">
        <v>107</v>
      </c>
      <c r="C46" s="333"/>
      <c r="D46" s="333"/>
      <c r="E46" s="333"/>
      <c r="F46" s="333"/>
      <c r="G46" s="39">
        <f t="shared" si="7"/>
        <v>6</v>
      </c>
      <c r="H46" s="39">
        <f t="shared" si="6"/>
        <v>90</v>
      </c>
      <c r="I46" s="36">
        <v>18</v>
      </c>
      <c r="J46" s="39">
        <v>36</v>
      </c>
      <c r="K46" s="39">
        <v>54</v>
      </c>
      <c r="L46" s="36"/>
      <c r="M46" s="39">
        <f t="shared" si="8"/>
        <v>126</v>
      </c>
      <c r="N46" s="36"/>
      <c r="O46" s="36">
        <v>36</v>
      </c>
      <c r="P46" s="85" t="s">
        <v>49</v>
      </c>
      <c r="Q46" s="38"/>
      <c r="R46" s="36"/>
      <c r="S46" s="36"/>
      <c r="T46" s="37"/>
      <c r="U46" s="38"/>
      <c r="V46" s="36"/>
      <c r="W46" s="36"/>
      <c r="X46" s="86"/>
      <c r="Y46" s="35"/>
      <c r="Z46" s="36"/>
      <c r="AA46" s="36">
        <v>6</v>
      </c>
      <c r="AB46" s="37">
        <v>90</v>
      </c>
      <c r="AC46" s="38"/>
      <c r="AD46" s="36"/>
      <c r="AE46" s="36"/>
      <c r="AF46" s="87"/>
    </row>
    <row r="47" spans="1:32" ht="24" customHeight="1">
      <c r="A47" s="76" t="s">
        <v>108</v>
      </c>
      <c r="B47" s="333" t="s">
        <v>109</v>
      </c>
      <c r="C47" s="333"/>
      <c r="D47" s="333"/>
      <c r="E47" s="333"/>
      <c r="F47" s="333"/>
      <c r="G47" s="39">
        <f t="shared" si="7"/>
        <v>6</v>
      </c>
      <c r="H47" s="39">
        <f t="shared" si="6"/>
        <v>90</v>
      </c>
      <c r="I47" s="39">
        <v>18</v>
      </c>
      <c r="J47" s="39">
        <v>36</v>
      </c>
      <c r="K47" s="39"/>
      <c r="L47" s="39">
        <v>54</v>
      </c>
      <c r="M47" s="39">
        <f t="shared" si="8"/>
        <v>126</v>
      </c>
      <c r="N47" s="39">
        <v>36</v>
      </c>
      <c r="O47" s="39">
        <v>36</v>
      </c>
      <c r="P47" s="82" t="s">
        <v>49</v>
      </c>
      <c r="Q47" s="41"/>
      <c r="R47" s="39"/>
      <c r="S47" s="39"/>
      <c r="T47" s="40"/>
      <c r="U47" s="41"/>
      <c r="V47" s="39"/>
      <c r="W47" s="39"/>
      <c r="X47" s="42"/>
      <c r="Y47" s="83"/>
      <c r="Z47" s="39"/>
      <c r="AA47" s="39"/>
      <c r="AB47" s="40"/>
      <c r="AC47" s="41">
        <v>6</v>
      </c>
      <c r="AD47" s="39">
        <v>90</v>
      </c>
      <c r="AE47" s="39"/>
      <c r="AF47" s="81"/>
    </row>
    <row r="48" spans="1:32" ht="30" customHeight="1">
      <c r="A48" s="88" t="s">
        <v>110</v>
      </c>
      <c r="B48" s="335" t="s">
        <v>111</v>
      </c>
      <c r="C48" s="335"/>
      <c r="D48" s="335"/>
      <c r="E48" s="335"/>
      <c r="F48" s="335"/>
      <c r="G48" s="84">
        <v>2</v>
      </c>
      <c r="H48" s="84">
        <f>R48+T48+V48+X48+Z48+AB48</f>
        <v>396</v>
      </c>
      <c r="I48" s="89"/>
      <c r="J48" s="89"/>
      <c r="K48" s="89">
        <v>396</v>
      </c>
      <c r="L48" s="84"/>
      <c r="M48" s="84"/>
      <c r="N48" s="84"/>
      <c r="O48" s="84"/>
      <c r="P48" s="90" t="s">
        <v>67</v>
      </c>
      <c r="Q48" s="91"/>
      <c r="R48" s="84">
        <v>54</v>
      </c>
      <c r="S48" s="84">
        <v>1</v>
      </c>
      <c r="T48" s="92">
        <v>90</v>
      </c>
      <c r="U48" s="91"/>
      <c r="V48" s="84">
        <v>54</v>
      </c>
      <c r="W48" s="84"/>
      <c r="X48" s="93">
        <v>54</v>
      </c>
      <c r="Y48" s="94"/>
      <c r="Z48" s="84">
        <v>54</v>
      </c>
      <c r="AA48" s="84">
        <v>1</v>
      </c>
      <c r="AB48" s="93">
        <v>90</v>
      </c>
      <c r="AC48" s="91"/>
      <c r="AD48" s="84"/>
      <c r="AE48" s="84"/>
      <c r="AF48" s="95"/>
    </row>
    <row r="49" spans="1:32" ht="28.5" customHeight="1">
      <c r="A49" s="76"/>
      <c r="B49" s="336" t="s">
        <v>112</v>
      </c>
      <c r="C49" s="336"/>
      <c r="D49" s="336"/>
      <c r="E49" s="336"/>
      <c r="F49" s="336"/>
      <c r="G49" s="96">
        <f aca="true" t="shared" si="9" ref="G49:O49">SUM(G50:G67)</f>
        <v>99</v>
      </c>
      <c r="H49" s="96">
        <f t="shared" si="9"/>
        <v>1602</v>
      </c>
      <c r="I49" s="96">
        <f t="shared" si="9"/>
        <v>306</v>
      </c>
      <c r="J49" s="96">
        <f t="shared" si="9"/>
        <v>657</v>
      </c>
      <c r="K49" s="96">
        <f t="shared" si="9"/>
        <v>648</v>
      </c>
      <c r="L49" s="96">
        <f t="shared" si="9"/>
        <v>297</v>
      </c>
      <c r="M49" s="96">
        <f t="shared" si="9"/>
        <v>1962</v>
      </c>
      <c r="N49" s="96">
        <f t="shared" si="9"/>
        <v>108</v>
      </c>
      <c r="O49" s="96">
        <f t="shared" si="9"/>
        <v>360</v>
      </c>
      <c r="P49" s="97" t="s">
        <v>60</v>
      </c>
      <c r="Q49" s="98">
        <f aca="true" t="shared" si="10" ref="Q49:AF49">SUM(Q50:Q67)</f>
        <v>0</v>
      </c>
      <c r="R49" s="99">
        <f t="shared" si="10"/>
        <v>0</v>
      </c>
      <c r="S49" s="99">
        <f t="shared" si="10"/>
        <v>3</v>
      </c>
      <c r="T49" s="100">
        <f t="shared" si="10"/>
        <v>54</v>
      </c>
      <c r="U49" s="101">
        <f t="shared" si="10"/>
        <v>15</v>
      </c>
      <c r="V49" s="96">
        <f t="shared" si="10"/>
        <v>252</v>
      </c>
      <c r="W49" s="96">
        <f t="shared" si="10"/>
        <v>15</v>
      </c>
      <c r="X49" s="100">
        <f t="shared" si="10"/>
        <v>234</v>
      </c>
      <c r="Y49" s="102">
        <f t="shared" si="10"/>
        <v>18</v>
      </c>
      <c r="Z49" s="96">
        <f t="shared" si="10"/>
        <v>270</v>
      </c>
      <c r="AA49" s="96">
        <f t="shared" si="10"/>
        <v>12</v>
      </c>
      <c r="AB49" s="82">
        <f t="shared" si="10"/>
        <v>198</v>
      </c>
      <c r="AC49" s="103">
        <f t="shared" si="10"/>
        <v>15</v>
      </c>
      <c r="AD49" s="96">
        <f t="shared" si="10"/>
        <v>252</v>
      </c>
      <c r="AE49" s="96">
        <f t="shared" si="10"/>
        <v>21</v>
      </c>
      <c r="AF49" s="104">
        <f t="shared" si="10"/>
        <v>342</v>
      </c>
    </row>
    <row r="50" spans="1:32" s="2" customFormat="1" ht="18" customHeight="1">
      <c r="A50" s="76" t="s">
        <v>113</v>
      </c>
      <c r="B50" s="333" t="s">
        <v>114</v>
      </c>
      <c r="C50" s="333"/>
      <c r="D50" s="333"/>
      <c r="E50" s="333"/>
      <c r="F50" s="333"/>
      <c r="G50" s="39">
        <v>3</v>
      </c>
      <c r="H50" s="39">
        <f>J50+K50+L50</f>
        <v>54</v>
      </c>
      <c r="I50" s="39">
        <v>9</v>
      </c>
      <c r="J50" s="39">
        <v>36</v>
      </c>
      <c r="K50" s="39">
        <v>18</v>
      </c>
      <c r="L50" s="39"/>
      <c r="M50" s="39">
        <f>G50*36-J50-K50-L50</f>
        <v>54</v>
      </c>
      <c r="N50" s="39"/>
      <c r="O50" s="39"/>
      <c r="P50" s="40" t="s">
        <v>67</v>
      </c>
      <c r="Q50" s="41"/>
      <c r="R50" s="39"/>
      <c r="S50" s="39">
        <v>3</v>
      </c>
      <c r="T50" s="40">
        <v>54</v>
      </c>
      <c r="U50" s="41"/>
      <c r="V50" s="39"/>
      <c r="W50" s="39"/>
      <c r="X50" s="42"/>
      <c r="Y50" s="83"/>
      <c r="Z50" s="39"/>
      <c r="AA50" s="39"/>
      <c r="AB50" s="40"/>
      <c r="AC50" s="41"/>
      <c r="AD50" s="39"/>
      <c r="AE50" s="39"/>
      <c r="AF50" s="81"/>
    </row>
    <row r="51" spans="1:32" s="2" customFormat="1" ht="25.5" customHeight="1">
      <c r="A51" s="76" t="s">
        <v>115</v>
      </c>
      <c r="B51" s="333" t="s">
        <v>116</v>
      </c>
      <c r="C51" s="333"/>
      <c r="D51" s="333"/>
      <c r="E51" s="333"/>
      <c r="F51" s="333"/>
      <c r="G51" s="36">
        <v>3</v>
      </c>
      <c r="H51" s="39">
        <f>J51+K51+L51</f>
        <v>54</v>
      </c>
      <c r="I51" s="36">
        <v>9</v>
      </c>
      <c r="J51" s="36"/>
      <c r="K51" s="36">
        <v>54</v>
      </c>
      <c r="L51" s="36"/>
      <c r="M51" s="39">
        <f>G51*36-J51-K51-L51</f>
        <v>54</v>
      </c>
      <c r="N51" s="36"/>
      <c r="O51" s="36"/>
      <c r="P51" s="37" t="s">
        <v>64</v>
      </c>
      <c r="Q51" s="38"/>
      <c r="R51" s="36"/>
      <c r="S51" s="36"/>
      <c r="T51" s="37"/>
      <c r="U51" s="38">
        <v>3</v>
      </c>
      <c r="V51" s="36">
        <v>54</v>
      </c>
      <c r="W51" s="36"/>
      <c r="X51" s="86"/>
      <c r="Y51" s="35"/>
      <c r="Z51" s="36"/>
      <c r="AA51" s="36"/>
      <c r="AB51" s="37"/>
      <c r="AC51" s="38"/>
      <c r="AD51" s="36"/>
      <c r="AE51" s="36"/>
      <c r="AF51" s="87"/>
    </row>
    <row r="52" spans="1:32" ht="32.25" customHeight="1">
      <c r="A52" s="76" t="s">
        <v>117</v>
      </c>
      <c r="B52" s="333" t="s">
        <v>118</v>
      </c>
      <c r="C52" s="333"/>
      <c r="D52" s="333"/>
      <c r="E52" s="333"/>
      <c r="F52" s="333"/>
      <c r="G52" s="39">
        <f>Q52+S52+U52+W52+Y52+AA52+AC52+AE52</f>
        <v>9</v>
      </c>
      <c r="H52" s="39">
        <f>R52+T52+V52+X52+Z52+AB52+AD52+AF52</f>
        <v>144</v>
      </c>
      <c r="I52" s="39">
        <v>36</v>
      </c>
      <c r="J52" s="39">
        <v>72</v>
      </c>
      <c r="K52" s="39">
        <v>18</v>
      </c>
      <c r="L52" s="39">
        <v>54</v>
      </c>
      <c r="M52" s="39">
        <f>G52*36-J52-K52-L52</f>
        <v>180</v>
      </c>
      <c r="N52" s="39"/>
      <c r="O52" s="39">
        <v>36</v>
      </c>
      <c r="P52" s="82" t="s">
        <v>49</v>
      </c>
      <c r="Q52" s="41"/>
      <c r="R52" s="39"/>
      <c r="S52" s="39"/>
      <c r="T52" s="40"/>
      <c r="U52" s="41">
        <v>9</v>
      </c>
      <c r="V52" s="39">
        <v>144</v>
      </c>
      <c r="W52" s="39"/>
      <c r="X52" s="42"/>
      <c r="Y52" s="83"/>
      <c r="Z52" s="39"/>
      <c r="AA52" s="39"/>
      <c r="AB52" s="40"/>
      <c r="AC52" s="41"/>
      <c r="AD52" s="39"/>
      <c r="AE52" s="39"/>
      <c r="AF52" s="81"/>
    </row>
    <row r="53" spans="1:32" ht="14.25" customHeight="1">
      <c r="A53" s="76" t="s">
        <v>119</v>
      </c>
      <c r="B53" s="333" t="s">
        <v>120</v>
      </c>
      <c r="C53" s="333"/>
      <c r="D53" s="333"/>
      <c r="E53" s="333"/>
      <c r="F53" s="333"/>
      <c r="G53" s="39">
        <f>Q53+S53+U53+W53+Y53+AA53+AC53+AE53</f>
        <v>6</v>
      </c>
      <c r="H53" s="39">
        <f>R53+T53+V53+X53+Z53+AB53+AD53+AF53</f>
        <v>90</v>
      </c>
      <c r="I53" s="39">
        <v>18</v>
      </c>
      <c r="J53" s="39">
        <v>36</v>
      </c>
      <c r="K53" s="39"/>
      <c r="L53" s="39">
        <v>54</v>
      </c>
      <c r="M53" s="39">
        <f>G53*36-J53-K53-L53</f>
        <v>126</v>
      </c>
      <c r="N53" s="39"/>
      <c r="O53" s="39">
        <v>36</v>
      </c>
      <c r="P53" s="82" t="s">
        <v>49</v>
      </c>
      <c r="Q53" s="41"/>
      <c r="R53" s="39"/>
      <c r="S53" s="39"/>
      <c r="T53" s="40"/>
      <c r="U53" s="41"/>
      <c r="V53" s="39"/>
      <c r="W53" s="39"/>
      <c r="X53" s="42"/>
      <c r="Y53" s="83">
        <v>6</v>
      </c>
      <c r="Z53" s="39">
        <v>90</v>
      </c>
      <c r="AA53" s="39"/>
      <c r="AB53" s="40"/>
      <c r="AC53" s="41"/>
      <c r="AD53" s="39"/>
      <c r="AE53" s="39"/>
      <c r="AF53" s="81"/>
    </row>
    <row r="54" spans="1:32" ht="21.75" customHeight="1">
      <c r="A54" s="76" t="s">
        <v>121</v>
      </c>
      <c r="B54" s="333" t="s">
        <v>122</v>
      </c>
      <c r="C54" s="333"/>
      <c r="D54" s="333"/>
      <c r="E54" s="333"/>
      <c r="F54" s="333"/>
      <c r="G54" s="39">
        <f>Q54+S54+U54+W54+Y54+AA54+AC54+AE54</f>
        <v>3</v>
      </c>
      <c r="H54" s="39">
        <v>54</v>
      </c>
      <c r="I54" s="39">
        <v>9</v>
      </c>
      <c r="J54" s="39">
        <v>27</v>
      </c>
      <c r="K54" s="39"/>
      <c r="L54" s="39">
        <v>27</v>
      </c>
      <c r="M54" s="39">
        <v>54</v>
      </c>
      <c r="N54" s="39"/>
      <c r="O54" s="39"/>
      <c r="P54" s="40" t="s">
        <v>67</v>
      </c>
      <c r="Q54" s="41"/>
      <c r="R54" s="39"/>
      <c r="S54" s="39"/>
      <c r="T54" s="40"/>
      <c r="U54" s="41"/>
      <c r="V54" s="39"/>
      <c r="W54" s="39"/>
      <c r="X54" s="42"/>
      <c r="Y54" s="83"/>
      <c r="Z54" s="39"/>
      <c r="AA54" s="39"/>
      <c r="AB54" s="40"/>
      <c r="AC54" s="41">
        <v>3</v>
      </c>
      <c r="AD54" s="39">
        <v>54</v>
      </c>
      <c r="AE54" s="39"/>
      <c r="AF54" s="81"/>
    </row>
    <row r="55" spans="1:32" ht="18" customHeight="1">
      <c r="A55" s="76" t="s">
        <v>123</v>
      </c>
      <c r="B55" s="333" t="s">
        <v>124</v>
      </c>
      <c r="C55" s="333"/>
      <c r="D55" s="333"/>
      <c r="E55" s="333"/>
      <c r="F55" s="333"/>
      <c r="G55" s="39">
        <f>Q55+S55+U55+W55+Y55+AA55+AC55+AE55</f>
        <v>6</v>
      </c>
      <c r="H55" s="39">
        <f>R55+T55+V55+X55+Z55+AB55+AD55+AF55</f>
        <v>90</v>
      </c>
      <c r="I55" s="39">
        <v>18</v>
      </c>
      <c r="J55" s="39">
        <v>36</v>
      </c>
      <c r="K55" s="39"/>
      <c r="L55" s="39">
        <v>54</v>
      </c>
      <c r="M55" s="39">
        <f aca="true" t="shared" si="11" ref="M55:M62">G55*36-J55-K55-L55</f>
        <v>126</v>
      </c>
      <c r="N55" s="39">
        <v>36</v>
      </c>
      <c r="O55" s="39">
        <v>36</v>
      </c>
      <c r="P55" s="82" t="s">
        <v>49</v>
      </c>
      <c r="Q55" s="41"/>
      <c r="R55" s="39"/>
      <c r="S55" s="39"/>
      <c r="T55" s="40"/>
      <c r="U55" s="41"/>
      <c r="V55" s="39"/>
      <c r="W55" s="39">
        <v>6</v>
      </c>
      <c r="X55" s="42">
        <v>90</v>
      </c>
      <c r="Y55" s="83"/>
      <c r="Z55" s="39"/>
      <c r="AA55" s="39"/>
      <c r="AB55" s="40"/>
      <c r="AC55" s="41"/>
      <c r="AD55" s="39"/>
      <c r="AE55" s="39"/>
      <c r="AF55" s="81"/>
    </row>
    <row r="56" spans="1:256" ht="16.5" customHeight="1">
      <c r="A56" s="76" t="s">
        <v>125</v>
      </c>
      <c r="B56" s="333" t="s">
        <v>126</v>
      </c>
      <c r="C56" s="333"/>
      <c r="D56" s="333"/>
      <c r="E56" s="333"/>
      <c r="F56" s="333"/>
      <c r="G56" s="39">
        <f>Q56+S56+U56+W56+Y56+AA56+AC56+AE56</f>
        <v>3</v>
      </c>
      <c r="H56" s="39">
        <f>R56+T56+V56+X56+Z56+AB56+AD56+AF56</f>
        <v>54</v>
      </c>
      <c r="I56" s="39">
        <v>9</v>
      </c>
      <c r="J56" s="39">
        <v>18</v>
      </c>
      <c r="K56" s="39">
        <v>36</v>
      </c>
      <c r="L56" s="39"/>
      <c r="M56" s="39">
        <f t="shared" si="11"/>
        <v>54</v>
      </c>
      <c r="N56" s="39"/>
      <c r="O56" s="39"/>
      <c r="P56" s="40" t="s">
        <v>67</v>
      </c>
      <c r="Q56" s="41"/>
      <c r="R56" s="39"/>
      <c r="S56" s="39"/>
      <c r="T56" s="40"/>
      <c r="U56" s="41"/>
      <c r="V56" s="39"/>
      <c r="W56" s="39">
        <v>3</v>
      </c>
      <c r="X56" s="42">
        <v>54</v>
      </c>
      <c r="Y56" s="83"/>
      <c r="Z56" s="39"/>
      <c r="AA56" s="39"/>
      <c r="AB56" s="40"/>
      <c r="AC56" s="41"/>
      <c r="AD56" s="39"/>
      <c r="AE56" s="39"/>
      <c r="AF56" s="81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32" ht="15" customHeight="1">
      <c r="A57" s="76" t="s">
        <v>127</v>
      </c>
      <c r="B57" s="333" t="s">
        <v>128</v>
      </c>
      <c r="C57" s="333"/>
      <c r="D57" s="333"/>
      <c r="E57" s="333"/>
      <c r="F57" s="333"/>
      <c r="G57" s="39">
        <v>3</v>
      </c>
      <c r="H57" s="39">
        <v>54</v>
      </c>
      <c r="I57" s="39">
        <v>9</v>
      </c>
      <c r="J57" s="39">
        <v>18</v>
      </c>
      <c r="K57" s="39">
        <v>36</v>
      </c>
      <c r="L57" s="39"/>
      <c r="M57" s="39">
        <f t="shared" si="11"/>
        <v>54</v>
      </c>
      <c r="N57" s="39"/>
      <c r="O57" s="39"/>
      <c r="P57" s="40" t="s">
        <v>67</v>
      </c>
      <c r="Q57" s="41"/>
      <c r="R57" s="39"/>
      <c r="S57" s="39"/>
      <c r="T57" s="40"/>
      <c r="U57" s="41"/>
      <c r="V57" s="39"/>
      <c r="W57" s="39">
        <v>3</v>
      </c>
      <c r="X57" s="42">
        <v>54</v>
      </c>
      <c r="Y57" s="83"/>
      <c r="Z57" s="39"/>
      <c r="AA57" s="39"/>
      <c r="AB57" s="40"/>
      <c r="AC57" s="41"/>
      <c r="AD57" s="39"/>
      <c r="AE57" s="39"/>
      <c r="AF57" s="81"/>
    </row>
    <row r="58" spans="1:32" ht="16.5" customHeight="1">
      <c r="A58" s="76" t="s">
        <v>129</v>
      </c>
      <c r="B58" s="333" t="s">
        <v>130</v>
      </c>
      <c r="C58" s="333"/>
      <c r="D58" s="333"/>
      <c r="E58" s="333"/>
      <c r="F58" s="333"/>
      <c r="G58" s="39">
        <f aca="true" t="shared" si="12" ref="G58:H62">Q58+S58+U58+W58+Y58+AA58+AC58+AE58</f>
        <v>6</v>
      </c>
      <c r="H58" s="39">
        <f t="shared" si="12"/>
        <v>90</v>
      </c>
      <c r="I58" s="39">
        <v>18</v>
      </c>
      <c r="J58" s="39">
        <v>36</v>
      </c>
      <c r="K58" s="39">
        <v>54</v>
      </c>
      <c r="L58" s="36"/>
      <c r="M58" s="39">
        <f t="shared" si="11"/>
        <v>126</v>
      </c>
      <c r="N58" s="36"/>
      <c r="O58" s="36">
        <v>36</v>
      </c>
      <c r="P58" s="85" t="s">
        <v>49</v>
      </c>
      <c r="Q58" s="38"/>
      <c r="R58" s="36"/>
      <c r="S58" s="36"/>
      <c r="T58" s="37"/>
      <c r="U58" s="38"/>
      <c r="V58" s="36"/>
      <c r="W58" s="36"/>
      <c r="X58" s="86"/>
      <c r="Y58" s="35">
        <v>6</v>
      </c>
      <c r="Z58" s="36">
        <v>90</v>
      </c>
      <c r="AA58" s="36"/>
      <c r="AB58" s="37"/>
      <c r="AC58" s="38"/>
      <c r="AD58" s="36"/>
      <c r="AE58" s="36"/>
      <c r="AF58" s="86"/>
    </row>
    <row r="59" spans="1:32" ht="18" customHeight="1">
      <c r="A59" s="76" t="s">
        <v>131</v>
      </c>
      <c r="B59" s="333" t="s">
        <v>132</v>
      </c>
      <c r="C59" s="333"/>
      <c r="D59" s="333"/>
      <c r="E59" s="333"/>
      <c r="F59" s="333"/>
      <c r="G59" s="39">
        <f t="shared" si="12"/>
        <v>6</v>
      </c>
      <c r="H59" s="39">
        <f t="shared" si="12"/>
        <v>90</v>
      </c>
      <c r="I59" s="39">
        <v>18</v>
      </c>
      <c r="J59" s="39">
        <v>36</v>
      </c>
      <c r="K59" s="39">
        <v>54</v>
      </c>
      <c r="L59" s="39"/>
      <c r="M59" s="39">
        <f t="shared" si="11"/>
        <v>126</v>
      </c>
      <c r="N59" s="39"/>
      <c r="O59" s="39">
        <v>36</v>
      </c>
      <c r="P59" s="82" t="s">
        <v>49</v>
      </c>
      <c r="Q59" s="41"/>
      <c r="R59" s="39"/>
      <c r="S59" s="39"/>
      <c r="T59" s="40"/>
      <c r="U59" s="41"/>
      <c r="V59" s="39"/>
      <c r="W59" s="39"/>
      <c r="X59" s="42"/>
      <c r="Y59" s="83"/>
      <c r="Z59" s="39"/>
      <c r="AA59" s="39">
        <v>6</v>
      </c>
      <c r="AB59" s="40">
        <v>90</v>
      </c>
      <c r="AC59" s="41"/>
      <c r="AD59" s="39"/>
      <c r="AE59" s="39"/>
      <c r="AF59" s="42"/>
    </row>
    <row r="60" spans="1:32" ht="23.25" customHeight="1">
      <c r="A60" s="76" t="s">
        <v>133</v>
      </c>
      <c r="B60" s="333" t="s">
        <v>134</v>
      </c>
      <c r="C60" s="333"/>
      <c r="D60" s="333"/>
      <c r="E60" s="333"/>
      <c r="F60" s="333"/>
      <c r="G60" s="39">
        <f t="shared" si="12"/>
        <v>6</v>
      </c>
      <c r="H60" s="39">
        <f t="shared" si="12"/>
        <v>90</v>
      </c>
      <c r="I60" s="39">
        <v>18</v>
      </c>
      <c r="J60" s="39">
        <v>36</v>
      </c>
      <c r="K60" s="39">
        <v>54</v>
      </c>
      <c r="L60" s="39"/>
      <c r="M60" s="39">
        <f t="shared" si="11"/>
        <v>126</v>
      </c>
      <c r="N60" s="39">
        <v>36</v>
      </c>
      <c r="O60" s="39">
        <v>36</v>
      </c>
      <c r="P60" s="82" t="s">
        <v>49</v>
      </c>
      <c r="Q60" s="41"/>
      <c r="R60" s="39"/>
      <c r="S60" s="39"/>
      <c r="T60" s="40"/>
      <c r="U60" s="41"/>
      <c r="V60" s="39"/>
      <c r="W60" s="39"/>
      <c r="X60" s="42"/>
      <c r="Y60" s="83"/>
      <c r="Z60" s="39"/>
      <c r="AA60" s="39"/>
      <c r="AB60" s="40"/>
      <c r="AC60" s="41">
        <v>6</v>
      </c>
      <c r="AD60" s="39">
        <v>90</v>
      </c>
      <c r="AE60" s="39"/>
      <c r="AF60" s="42"/>
    </row>
    <row r="61" spans="1:32" ht="18" customHeight="1">
      <c r="A61" s="76" t="s">
        <v>135</v>
      </c>
      <c r="B61" s="333" t="s">
        <v>136</v>
      </c>
      <c r="C61" s="333"/>
      <c r="D61" s="333"/>
      <c r="E61" s="333"/>
      <c r="F61" s="333"/>
      <c r="G61" s="39">
        <f t="shared" si="12"/>
        <v>3</v>
      </c>
      <c r="H61" s="39">
        <f t="shared" si="12"/>
        <v>54</v>
      </c>
      <c r="I61" s="39">
        <v>9</v>
      </c>
      <c r="J61" s="39">
        <v>18</v>
      </c>
      <c r="K61" s="39">
        <v>36</v>
      </c>
      <c r="L61" s="39"/>
      <c r="M61" s="39">
        <f t="shared" si="11"/>
        <v>54</v>
      </c>
      <c r="N61" s="39"/>
      <c r="O61" s="39"/>
      <c r="P61" s="40" t="s">
        <v>67</v>
      </c>
      <c r="Q61" s="41"/>
      <c r="R61" s="39"/>
      <c r="S61" s="39"/>
      <c r="T61" s="40"/>
      <c r="U61" s="41"/>
      <c r="V61" s="39"/>
      <c r="W61" s="39"/>
      <c r="X61" s="42"/>
      <c r="Y61" s="83"/>
      <c r="Z61" s="39"/>
      <c r="AA61" s="39">
        <v>3</v>
      </c>
      <c r="AB61" s="40">
        <v>54</v>
      </c>
      <c r="AC61" s="41"/>
      <c r="AD61" s="39"/>
      <c r="AE61" s="39"/>
      <c r="AF61" s="81"/>
    </row>
    <row r="62" spans="1:32" ht="18" customHeight="1">
      <c r="A62" s="76" t="s">
        <v>137</v>
      </c>
      <c r="B62" s="333" t="s">
        <v>138</v>
      </c>
      <c r="C62" s="333"/>
      <c r="D62" s="333"/>
      <c r="E62" s="333"/>
      <c r="F62" s="333"/>
      <c r="G62" s="39">
        <f t="shared" si="12"/>
        <v>3</v>
      </c>
      <c r="H62" s="39">
        <f t="shared" si="12"/>
        <v>54</v>
      </c>
      <c r="I62" s="39">
        <v>9</v>
      </c>
      <c r="J62" s="39">
        <v>18</v>
      </c>
      <c r="K62" s="39">
        <v>36</v>
      </c>
      <c r="L62" s="39"/>
      <c r="M62" s="39">
        <f t="shared" si="11"/>
        <v>54</v>
      </c>
      <c r="N62" s="39"/>
      <c r="O62" s="39"/>
      <c r="P62" s="40" t="s">
        <v>67</v>
      </c>
      <c r="Q62" s="41"/>
      <c r="R62" s="39"/>
      <c r="S62" s="39"/>
      <c r="T62" s="40"/>
      <c r="U62" s="41"/>
      <c r="V62" s="39"/>
      <c r="W62" s="39"/>
      <c r="X62" s="42"/>
      <c r="Y62" s="83"/>
      <c r="Z62" s="39"/>
      <c r="AA62" s="39"/>
      <c r="AB62" s="40"/>
      <c r="AC62" s="41">
        <v>3</v>
      </c>
      <c r="AD62" s="39">
        <v>54</v>
      </c>
      <c r="AE62" s="39"/>
      <c r="AF62" s="42"/>
    </row>
    <row r="63" spans="1:32" ht="18" customHeight="1">
      <c r="A63" s="76" t="s">
        <v>139</v>
      </c>
      <c r="B63" s="333" t="s">
        <v>140</v>
      </c>
      <c r="C63" s="333"/>
      <c r="D63" s="333"/>
      <c r="E63" s="333"/>
      <c r="F63" s="333"/>
      <c r="G63" s="39">
        <f>Q63+S63+U63+W63+Y63+AA63+AC63+AE63</f>
        <v>3</v>
      </c>
      <c r="H63" s="39">
        <v>36</v>
      </c>
      <c r="I63" s="39">
        <v>9</v>
      </c>
      <c r="J63" s="39">
        <v>18</v>
      </c>
      <c r="K63" s="39">
        <v>18</v>
      </c>
      <c r="L63" s="39"/>
      <c r="M63" s="39">
        <v>72</v>
      </c>
      <c r="N63" s="39">
        <v>36</v>
      </c>
      <c r="O63" s="39">
        <v>36</v>
      </c>
      <c r="P63" s="82" t="s">
        <v>49</v>
      </c>
      <c r="Q63" s="41"/>
      <c r="R63" s="39"/>
      <c r="S63" s="39"/>
      <c r="T63" s="40"/>
      <c r="U63" s="41"/>
      <c r="V63" s="39"/>
      <c r="W63" s="39"/>
      <c r="X63" s="42"/>
      <c r="Y63" s="83"/>
      <c r="Z63" s="39"/>
      <c r="AA63" s="39"/>
      <c r="AB63" s="40"/>
      <c r="AC63" s="41"/>
      <c r="AD63" s="39"/>
      <c r="AE63" s="39">
        <v>3</v>
      </c>
      <c r="AF63" s="42">
        <v>36</v>
      </c>
    </row>
    <row r="64" spans="1:32" ht="24" customHeight="1">
      <c r="A64" s="76" t="s">
        <v>141</v>
      </c>
      <c r="B64" s="333" t="s">
        <v>142</v>
      </c>
      <c r="C64" s="333"/>
      <c r="D64" s="333"/>
      <c r="E64" s="333"/>
      <c r="F64" s="333"/>
      <c r="G64" s="39">
        <f>Q64+S64+U64+W64+Y64+AA64+AC64+AE64</f>
        <v>3</v>
      </c>
      <c r="H64" s="39">
        <f>R64+T64+V64+X64+Z64+AB64+AD64+AF64</f>
        <v>54</v>
      </c>
      <c r="I64" s="39">
        <v>9</v>
      </c>
      <c r="J64" s="39">
        <v>18</v>
      </c>
      <c r="K64" s="39">
        <v>36</v>
      </c>
      <c r="L64" s="39"/>
      <c r="M64" s="39">
        <v>54</v>
      </c>
      <c r="N64" s="39"/>
      <c r="O64" s="39"/>
      <c r="P64" s="40" t="s">
        <v>67</v>
      </c>
      <c r="Q64" s="41"/>
      <c r="R64" s="39"/>
      <c r="S64" s="39"/>
      <c r="T64" s="40"/>
      <c r="U64" s="41"/>
      <c r="V64" s="39"/>
      <c r="W64" s="39"/>
      <c r="X64" s="42"/>
      <c r="Y64" s="83"/>
      <c r="Z64" s="39"/>
      <c r="AA64" s="39"/>
      <c r="AB64" s="40"/>
      <c r="AC64" s="41"/>
      <c r="AD64" s="39"/>
      <c r="AE64" s="39">
        <v>3</v>
      </c>
      <c r="AF64" s="81">
        <v>54</v>
      </c>
    </row>
    <row r="65" spans="1:32" ht="14.25" customHeight="1">
      <c r="A65" s="105" t="s">
        <v>143</v>
      </c>
      <c r="B65" s="337" t="s">
        <v>144</v>
      </c>
      <c r="C65" s="337"/>
      <c r="D65" s="337"/>
      <c r="E65" s="337"/>
      <c r="F65" s="337"/>
      <c r="G65" s="106">
        <f aca="true" t="shared" si="13" ref="G65:AF65">G107</f>
        <v>9</v>
      </c>
      <c r="H65" s="106">
        <f t="shared" si="13"/>
        <v>144</v>
      </c>
      <c r="I65" s="106">
        <f t="shared" si="13"/>
        <v>27</v>
      </c>
      <c r="J65" s="106">
        <f t="shared" si="13"/>
        <v>90</v>
      </c>
      <c r="K65" s="106">
        <f t="shared" si="13"/>
        <v>54</v>
      </c>
      <c r="L65" s="106">
        <f t="shared" si="13"/>
        <v>0</v>
      </c>
      <c r="M65" s="106">
        <f t="shared" si="13"/>
        <v>180</v>
      </c>
      <c r="N65" s="106">
        <f t="shared" si="13"/>
        <v>0</v>
      </c>
      <c r="O65" s="106">
        <f t="shared" si="13"/>
        <v>36</v>
      </c>
      <c r="P65" s="107" t="str">
        <f t="shared" si="13"/>
        <v>Атт</v>
      </c>
      <c r="Q65" s="108">
        <f t="shared" si="13"/>
        <v>0</v>
      </c>
      <c r="R65" s="106">
        <f t="shared" si="13"/>
        <v>0</v>
      </c>
      <c r="S65" s="106">
        <f t="shared" si="13"/>
        <v>0</v>
      </c>
      <c r="T65" s="109">
        <f t="shared" si="13"/>
        <v>0</v>
      </c>
      <c r="U65" s="110">
        <f t="shared" si="13"/>
        <v>0</v>
      </c>
      <c r="V65" s="106">
        <f t="shared" si="13"/>
        <v>0</v>
      </c>
      <c r="W65" s="106">
        <f t="shared" si="13"/>
        <v>0</v>
      </c>
      <c r="X65" s="111">
        <f t="shared" si="13"/>
        <v>0</v>
      </c>
      <c r="Y65" s="108">
        <f t="shared" si="13"/>
        <v>6</v>
      </c>
      <c r="Z65" s="106">
        <f t="shared" si="13"/>
        <v>90</v>
      </c>
      <c r="AA65" s="106">
        <f t="shared" si="13"/>
        <v>0</v>
      </c>
      <c r="AB65" s="109">
        <f t="shared" si="13"/>
        <v>0</v>
      </c>
      <c r="AC65" s="110">
        <f t="shared" si="13"/>
        <v>0</v>
      </c>
      <c r="AD65" s="106">
        <f t="shared" si="13"/>
        <v>0</v>
      </c>
      <c r="AE65" s="106">
        <f t="shared" si="13"/>
        <v>3</v>
      </c>
      <c r="AF65" s="73">
        <f t="shared" si="13"/>
        <v>54</v>
      </c>
    </row>
    <row r="66" spans="1:32" ht="14.25" customHeight="1">
      <c r="A66" s="105" t="s">
        <v>145</v>
      </c>
      <c r="B66" s="338" t="s">
        <v>144</v>
      </c>
      <c r="C66" s="338"/>
      <c r="D66" s="338"/>
      <c r="E66" s="338"/>
      <c r="F66" s="338"/>
      <c r="G66" s="72">
        <f aca="true" t="shared" si="14" ref="G66:AF66">G112</f>
        <v>12</v>
      </c>
      <c r="H66" s="72">
        <f t="shared" si="14"/>
        <v>180</v>
      </c>
      <c r="I66" s="72">
        <f t="shared" si="14"/>
        <v>36</v>
      </c>
      <c r="J66" s="72">
        <f t="shared" si="14"/>
        <v>72</v>
      </c>
      <c r="K66" s="72">
        <f t="shared" si="14"/>
        <v>36</v>
      </c>
      <c r="L66" s="72">
        <f t="shared" si="14"/>
        <v>72</v>
      </c>
      <c r="M66" s="106">
        <f t="shared" si="14"/>
        <v>252</v>
      </c>
      <c r="N66" s="106">
        <f t="shared" si="14"/>
        <v>0</v>
      </c>
      <c r="O66" s="106">
        <f t="shared" si="14"/>
        <v>72</v>
      </c>
      <c r="P66" s="107" t="str">
        <f t="shared" si="14"/>
        <v>Атт</v>
      </c>
      <c r="Q66" s="108">
        <f t="shared" si="14"/>
        <v>0</v>
      </c>
      <c r="R66" s="106">
        <f t="shared" si="14"/>
        <v>0</v>
      </c>
      <c r="S66" s="106">
        <f t="shared" si="14"/>
        <v>0</v>
      </c>
      <c r="T66" s="109">
        <f t="shared" si="14"/>
        <v>0</v>
      </c>
      <c r="U66" s="110">
        <f t="shared" si="14"/>
        <v>3</v>
      </c>
      <c r="V66" s="106">
        <f t="shared" si="14"/>
        <v>54</v>
      </c>
      <c r="W66" s="106">
        <f t="shared" si="14"/>
        <v>3</v>
      </c>
      <c r="X66" s="111">
        <f t="shared" si="14"/>
        <v>36</v>
      </c>
      <c r="Y66" s="108">
        <f t="shared" si="14"/>
        <v>0</v>
      </c>
      <c r="Z66" s="72">
        <f t="shared" si="14"/>
        <v>0</v>
      </c>
      <c r="AA66" s="72">
        <f t="shared" si="14"/>
        <v>0</v>
      </c>
      <c r="AB66" s="73">
        <f t="shared" si="14"/>
        <v>0</v>
      </c>
      <c r="AC66" s="74">
        <f t="shared" si="14"/>
        <v>0</v>
      </c>
      <c r="AD66" s="72">
        <f t="shared" si="14"/>
        <v>0</v>
      </c>
      <c r="AE66" s="72">
        <f t="shared" si="14"/>
        <v>6</v>
      </c>
      <c r="AF66" s="73">
        <f t="shared" si="14"/>
        <v>90</v>
      </c>
    </row>
    <row r="67" spans="1:32" ht="12.75" customHeight="1">
      <c r="A67" s="105" t="s">
        <v>146</v>
      </c>
      <c r="B67" s="338" t="s">
        <v>144</v>
      </c>
      <c r="C67" s="338"/>
      <c r="D67" s="338"/>
      <c r="E67" s="338"/>
      <c r="F67" s="338"/>
      <c r="G67" s="112">
        <f aca="true" t="shared" si="15" ref="G67:AF67">G121</f>
        <v>12</v>
      </c>
      <c r="H67" s="112">
        <f t="shared" si="15"/>
        <v>216</v>
      </c>
      <c r="I67" s="112">
        <f t="shared" si="15"/>
        <v>36</v>
      </c>
      <c r="J67" s="112">
        <f t="shared" si="15"/>
        <v>72</v>
      </c>
      <c r="K67" s="112">
        <f t="shared" si="15"/>
        <v>108</v>
      </c>
      <c r="L67" s="112">
        <f t="shared" si="15"/>
        <v>36</v>
      </c>
      <c r="M67" s="112">
        <f t="shared" si="15"/>
        <v>216</v>
      </c>
      <c r="N67" s="112">
        <f t="shared" si="15"/>
        <v>0</v>
      </c>
      <c r="O67" s="112">
        <f t="shared" si="15"/>
        <v>0</v>
      </c>
      <c r="P67" s="113" t="str">
        <f t="shared" si="15"/>
        <v>Атт</v>
      </c>
      <c r="Q67" s="114">
        <f t="shared" si="15"/>
        <v>0</v>
      </c>
      <c r="R67" s="115">
        <f t="shared" si="15"/>
        <v>0</v>
      </c>
      <c r="S67" s="115">
        <f t="shared" si="15"/>
        <v>0</v>
      </c>
      <c r="T67" s="116">
        <f t="shared" si="15"/>
        <v>0</v>
      </c>
      <c r="U67" s="117">
        <f t="shared" si="15"/>
        <v>0</v>
      </c>
      <c r="V67" s="115">
        <f t="shared" si="15"/>
        <v>0</v>
      </c>
      <c r="W67" s="115">
        <f t="shared" si="15"/>
        <v>0</v>
      </c>
      <c r="X67" s="118">
        <f t="shared" si="15"/>
        <v>0</v>
      </c>
      <c r="Y67" s="119">
        <f t="shared" si="15"/>
        <v>0</v>
      </c>
      <c r="Z67" s="115">
        <f t="shared" si="15"/>
        <v>0</v>
      </c>
      <c r="AA67" s="115">
        <f t="shared" si="15"/>
        <v>3</v>
      </c>
      <c r="AB67" s="115">
        <f t="shared" si="15"/>
        <v>54</v>
      </c>
      <c r="AC67" s="117">
        <f t="shared" si="15"/>
        <v>3</v>
      </c>
      <c r="AD67" s="115">
        <f t="shared" si="15"/>
        <v>54</v>
      </c>
      <c r="AE67" s="112">
        <f t="shared" si="15"/>
        <v>6</v>
      </c>
      <c r="AF67" s="120">
        <f t="shared" si="15"/>
        <v>108</v>
      </c>
    </row>
    <row r="68" spans="1:32" ht="26.25" customHeight="1">
      <c r="A68" s="60" t="s">
        <v>147</v>
      </c>
      <c r="B68" s="330" t="s">
        <v>148</v>
      </c>
      <c r="C68" s="330"/>
      <c r="D68" s="330"/>
      <c r="E68" s="330"/>
      <c r="F68" s="330"/>
      <c r="G68" s="61">
        <f>SUM(G69:G75)</f>
        <v>31</v>
      </c>
      <c r="H68" s="61"/>
      <c r="I68" s="61"/>
      <c r="J68" s="61"/>
      <c r="K68" s="61"/>
      <c r="L68" s="61"/>
      <c r="M68" s="61">
        <f>G68*36</f>
        <v>1116</v>
      </c>
      <c r="N68" s="61"/>
      <c r="O68" s="61"/>
      <c r="P68" s="62"/>
      <c r="Q68" s="63">
        <f aca="true" t="shared" si="16" ref="Q68:AF68">SUM(Q69:Q75)</f>
        <v>0</v>
      </c>
      <c r="R68" s="64">
        <f t="shared" si="16"/>
        <v>0</v>
      </c>
      <c r="S68" s="64">
        <f t="shared" si="16"/>
        <v>5</v>
      </c>
      <c r="T68" s="65">
        <f t="shared" si="16"/>
        <v>0</v>
      </c>
      <c r="U68" s="66">
        <f t="shared" si="16"/>
        <v>0</v>
      </c>
      <c r="V68" s="64">
        <f t="shared" si="16"/>
        <v>0</v>
      </c>
      <c r="W68" s="64">
        <f t="shared" si="16"/>
        <v>9</v>
      </c>
      <c r="X68" s="65">
        <f t="shared" si="16"/>
        <v>0</v>
      </c>
      <c r="Y68" s="66">
        <f t="shared" si="16"/>
        <v>0</v>
      </c>
      <c r="Z68" s="64">
        <f t="shared" si="16"/>
        <v>0</v>
      </c>
      <c r="AA68" s="64">
        <f t="shared" si="16"/>
        <v>8</v>
      </c>
      <c r="AB68" s="67">
        <f t="shared" si="16"/>
        <v>0</v>
      </c>
      <c r="AC68" s="63">
        <f t="shared" si="16"/>
        <v>9</v>
      </c>
      <c r="AD68" s="64">
        <f t="shared" si="16"/>
        <v>0</v>
      </c>
      <c r="AE68" s="64">
        <f t="shared" si="16"/>
        <v>0</v>
      </c>
      <c r="AF68" s="65">
        <f t="shared" si="16"/>
        <v>0</v>
      </c>
    </row>
    <row r="69" spans="1:32" ht="14.25" customHeight="1">
      <c r="A69" s="121" t="s">
        <v>149</v>
      </c>
      <c r="B69" s="332" t="s">
        <v>150</v>
      </c>
      <c r="C69" s="332"/>
      <c r="D69" s="332"/>
      <c r="E69" s="332"/>
      <c r="F69" s="332"/>
      <c r="G69" s="77">
        <f aca="true" t="shared" si="17" ref="G69:G75">Q69+S69+U69+W69+Y69+AA69+AC69+AE69</f>
        <v>1</v>
      </c>
      <c r="H69" s="77"/>
      <c r="I69" s="77"/>
      <c r="J69" s="77"/>
      <c r="K69" s="77"/>
      <c r="L69" s="77"/>
      <c r="M69" s="77">
        <f aca="true" t="shared" si="18" ref="M69:M75">G69*36-J69-K69-L69</f>
        <v>36</v>
      </c>
      <c r="N69" s="77"/>
      <c r="O69" s="77"/>
      <c r="P69" s="79" t="s">
        <v>64</v>
      </c>
      <c r="Q69" s="41"/>
      <c r="R69" s="39"/>
      <c r="S69" s="39">
        <v>1</v>
      </c>
      <c r="T69" s="40"/>
      <c r="U69" s="41"/>
      <c r="V69" s="39"/>
      <c r="W69" s="39"/>
      <c r="X69" s="42"/>
      <c r="Y69" s="83"/>
      <c r="Z69" s="39"/>
      <c r="AA69" s="39"/>
      <c r="AB69" s="40"/>
      <c r="AC69" s="41"/>
      <c r="AD69" s="39"/>
      <c r="AE69" s="39"/>
      <c r="AF69" s="42"/>
    </row>
    <row r="70" spans="1:32" ht="14.25" customHeight="1">
      <c r="A70" s="121" t="s">
        <v>151</v>
      </c>
      <c r="B70" s="332" t="s">
        <v>95</v>
      </c>
      <c r="C70" s="332"/>
      <c r="D70" s="332"/>
      <c r="E70" s="332"/>
      <c r="F70" s="332"/>
      <c r="G70" s="77">
        <f t="shared" si="17"/>
        <v>4</v>
      </c>
      <c r="H70" s="77"/>
      <c r="I70" s="77"/>
      <c r="J70" s="77"/>
      <c r="K70" s="77"/>
      <c r="L70" s="77"/>
      <c r="M70" s="77">
        <f t="shared" si="18"/>
        <v>144</v>
      </c>
      <c r="N70" s="77"/>
      <c r="O70" s="77"/>
      <c r="P70" s="79" t="s">
        <v>64</v>
      </c>
      <c r="Q70" s="41"/>
      <c r="R70" s="39"/>
      <c r="S70" s="39">
        <v>4</v>
      </c>
      <c r="T70" s="40"/>
      <c r="U70" s="41"/>
      <c r="V70" s="39"/>
      <c r="W70" s="39"/>
      <c r="X70" s="42"/>
      <c r="Y70" s="83"/>
      <c r="Z70" s="39"/>
      <c r="AA70" s="39"/>
      <c r="AB70" s="40"/>
      <c r="AC70" s="41"/>
      <c r="AD70" s="39"/>
      <c r="AE70" s="39"/>
      <c r="AF70" s="42"/>
    </row>
    <row r="71" spans="1:32" ht="14.25" customHeight="1">
      <c r="A71" s="121" t="s">
        <v>152</v>
      </c>
      <c r="B71" s="332" t="s">
        <v>97</v>
      </c>
      <c r="C71" s="332"/>
      <c r="D71" s="332"/>
      <c r="E71" s="332"/>
      <c r="F71" s="332"/>
      <c r="G71" s="77">
        <f t="shared" si="17"/>
        <v>5</v>
      </c>
      <c r="H71" s="77"/>
      <c r="I71" s="77"/>
      <c r="J71" s="77"/>
      <c r="K71" s="77"/>
      <c r="L71" s="77"/>
      <c r="M71" s="77">
        <f t="shared" si="18"/>
        <v>180</v>
      </c>
      <c r="N71" s="77"/>
      <c r="O71" s="77"/>
      <c r="P71" s="79" t="s">
        <v>64</v>
      </c>
      <c r="Q71" s="41"/>
      <c r="R71" s="39"/>
      <c r="S71" s="39"/>
      <c r="T71" s="40"/>
      <c r="U71" s="41"/>
      <c r="V71" s="39"/>
      <c r="W71" s="39">
        <v>5</v>
      </c>
      <c r="X71" s="42"/>
      <c r="Y71" s="83"/>
      <c r="Z71" s="39"/>
      <c r="AA71" s="39"/>
      <c r="AB71" s="40"/>
      <c r="AC71" s="41"/>
      <c r="AD71" s="39"/>
      <c r="AE71" s="39"/>
      <c r="AF71" s="42"/>
    </row>
    <row r="72" spans="1:32" ht="14.25" customHeight="1">
      <c r="A72" s="121" t="s">
        <v>153</v>
      </c>
      <c r="B72" s="332" t="s">
        <v>154</v>
      </c>
      <c r="C72" s="332"/>
      <c r="D72" s="332"/>
      <c r="E72" s="332"/>
      <c r="F72" s="332"/>
      <c r="G72" s="77">
        <f t="shared" si="17"/>
        <v>4</v>
      </c>
      <c r="H72" s="77"/>
      <c r="I72" s="77"/>
      <c r="J72" s="77"/>
      <c r="K72" s="77"/>
      <c r="L72" s="77"/>
      <c r="M72" s="77">
        <f t="shared" si="18"/>
        <v>144</v>
      </c>
      <c r="N72" s="77"/>
      <c r="O72" s="77"/>
      <c r="P72" s="79" t="s">
        <v>64</v>
      </c>
      <c r="Q72" s="41"/>
      <c r="R72" s="39"/>
      <c r="S72" s="39"/>
      <c r="T72" s="40"/>
      <c r="U72" s="41"/>
      <c r="V72" s="39"/>
      <c r="W72" s="39">
        <v>4</v>
      </c>
      <c r="X72" s="42"/>
      <c r="Y72" s="83"/>
      <c r="Z72" s="39"/>
      <c r="AA72" s="39"/>
      <c r="AB72" s="40"/>
      <c r="AC72" s="41"/>
      <c r="AD72" s="39"/>
      <c r="AE72" s="39"/>
      <c r="AF72" s="42"/>
    </row>
    <row r="73" spans="1:32" ht="15" customHeight="1">
      <c r="A73" s="121" t="s">
        <v>155</v>
      </c>
      <c r="B73" s="332" t="s">
        <v>156</v>
      </c>
      <c r="C73" s="332"/>
      <c r="D73" s="332"/>
      <c r="E73" s="332"/>
      <c r="F73" s="332"/>
      <c r="G73" s="77">
        <f t="shared" si="17"/>
        <v>2</v>
      </c>
      <c r="H73" s="77"/>
      <c r="I73" s="77"/>
      <c r="J73" s="77"/>
      <c r="K73" s="77"/>
      <c r="L73" s="77"/>
      <c r="M73" s="77">
        <f t="shared" si="18"/>
        <v>72</v>
      </c>
      <c r="N73" s="77"/>
      <c r="O73" s="77"/>
      <c r="P73" s="79" t="s">
        <v>64</v>
      </c>
      <c r="Q73" s="41"/>
      <c r="R73" s="39"/>
      <c r="S73" s="39"/>
      <c r="T73" s="40"/>
      <c r="U73" s="41"/>
      <c r="V73" s="39"/>
      <c r="W73" s="39"/>
      <c r="X73" s="42"/>
      <c r="Y73" s="83"/>
      <c r="Z73" s="39"/>
      <c r="AA73" s="39">
        <v>2</v>
      </c>
      <c r="AB73" s="40"/>
      <c r="AC73" s="41"/>
      <c r="AD73" s="39"/>
      <c r="AE73" s="39"/>
      <c r="AF73" s="42"/>
    </row>
    <row r="74" spans="1:32" ht="13.5" customHeight="1">
      <c r="A74" s="121" t="s">
        <v>157</v>
      </c>
      <c r="B74" s="332" t="s">
        <v>158</v>
      </c>
      <c r="C74" s="332"/>
      <c r="D74" s="332"/>
      <c r="E74" s="332"/>
      <c r="F74" s="332"/>
      <c r="G74" s="77">
        <f t="shared" si="17"/>
        <v>2</v>
      </c>
      <c r="H74" s="77"/>
      <c r="I74" s="77"/>
      <c r="J74" s="77"/>
      <c r="K74" s="77"/>
      <c r="L74" s="77"/>
      <c r="M74" s="77">
        <f t="shared" si="18"/>
        <v>72</v>
      </c>
      <c r="N74" s="77"/>
      <c r="O74" s="77"/>
      <c r="P74" s="79" t="s">
        <v>64</v>
      </c>
      <c r="Q74" s="41"/>
      <c r="R74" s="39"/>
      <c r="S74" s="39"/>
      <c r="T74" s="40"/>
      <c r="U74" s="41"/>
      <c r="V74" s="39"/>
      <c r="W74" s="39"/>
      <c r="X74" s="42"/>
      <c r="Y74" s="83"/>
      <c r="Z74" s="39"/>
      <c r="AA74" s="39">
        <v>2</v>
      </c>
      <c r="AB74" s="40"/>
      <c r="AC74" s="41"/>
      <c r="AD74" s="39"/>
      <c r="AE74" s="39"/>
      <c r="AF74" s="42"/>
    </row>
    <row r="75" spans="1:33" ht="14.25" customHeight="1">
      <c r="A75" s="121" t="s">
        <v>159</v>
      </c>
      <c r="B75" s="339" t="s">
        <v>160</v>
      </c>
      <c r="C75" s="339"/>
      <c r="D75" s="339"/>
      <c r="E75" s="339"/>
      <c r="F75" s="339"/>
      <c r="G75" s="122">
        <f t="shared" si="17"/>
        <v>13</v>
      </c>
      <c r="H75" s="122"/>
      <c r="I75" s="122"/>
      <c r="J75" s="122"/>
      <c r="K75" s="122"/>
      <c r="L75" s="122"/>
      <c r="M75" s="122">
        <f t="shared" si="18"/>
        <v>468</v>
      </c>
      <c r="N75" s="122"/>
      <c r="O75" s="122"/>
      <c r="P75" s="123" t="s">
        <v>64</v>
      </c>
      <c r="Q75" s="124"/>
      <c r="R75" s="125"/>
      <c r="S75" s="125"/>
      <c r="T75" s="126"/>
      <c r="U75" s="51"/>
      <c r="V75" s="49"/>
      <c r="W75" s="49"/>
      <c r="X75" s="52"/>
      <c r="Y75" s="127"/>
      <c r="Z75" s="125"/>
      <c r="AA75" s="125">
        <v>4</v>
      </c>
      <c r="AB75" s="126"/>
      <c r="AC75" s="124">
        <v>9</v>
      </c>
      <c r="AD75" s="125"/>
      <c r="AE75" s="125"/>
      <c r="AF75" s="128"/>
      <c r="AG75" s="129"/>
    </row>
    <row r="76" spans="1:33" s="129" customFormat="1" ht="23.25" customHeight="1">
      <c r="A76" s="60" t="s">
        <v>161</v>
      </c>
      <c r="B76" s="330" t="s">
        <v>162</v>
      </c>
      <c r="C76" s="330"/>
      <c r="D76" s="330"/>
      <c r="E76" s="330"/>
      <c r="F76" s="330"/>
      <c r="G76" s="61">
        <f>SUM(G77:G77)</f>
        <v>9</v>
      </c>
      <c r="H76" s="61"/>
      <c r="I76" s="61"/>
      <c r="J76" s="61"/>
      <c r="K76" s="61"/>
      <c r="L76" s="61"/>
      <c r="M76" s="61">
        <f>M77</f>
        <v>324</v>
      </c>
      <c r="N76" s="61"/>
      <c r="O76" s="61"/>
      <c r="P76" s="62"/>
      <c r="Q76" s="63"/>
      <c r="R76" s="64"/>
      <c r="S76" s="64"/>
      <c r="T76" s="65"/>
      <c r="U76" s="66"/>
      <c r="V76" s="64"/>
      <c r="W76" s="64"/>
      <c r="X76" s="65"/>
      <c r="Y76" s="66"/>
      <c r="Z76" s="64"/>
      <c r="AA76" s="64"/>
      <c r="AB76" s="67"/>
      <c r="AC76" s="63"/>
      <c r="AD76" s="64"/>
      <c r="AE76" s="64">
        <v>9</v>
      </c>
      <c r="AF76" s="65"/>
      <c r="AG76" s="1"/>
    </row>
    <row r="77" spans="1:32" ht="17.25" customHeight="1">
      <c r="A77" s="76" t="s">
        <v>163</v>
      </c>
      <c r="B77" s="340" t="s">
        <v>164</v>
      </c>
      <c r="C77" s="340"/>
      <c r="D77" s="340"/>
      <c r="E77" s="340"/>
      <c r="F77" s="340"/>
      <c r="G77" s="130">
        <v>9</v>
      </c>
      <c r="H77" s="130"/>
      <c r="I77" s="130"/>
      <c r="J77" s="130"/>
      <c r="K77" s="130"/>
      <c r="L77" s="130"/>
      <c r="M77" s="130">
        <f>G76*36</f>
        <v>324</v>
      </c>
      <c r="N77" s="130"/>
      <c r="O77" s="39"/>
      <c r="P77" s="131"/>
      <c r="Q77" s="38"/>
      <c r="R77" s="36"/>
      <c r="S77" s="36"/>
      <c r="T77" s="86"/>
      <c r="U77" s="35"/>
      <c r="V77" s="36"/>
      <c r="W77" s="36"/>
      <c r="X77" s="37"/>
      <c r="Y77" s="38"/>
      <c r="Z77" s="36"/>
      <c r="AA77" s="57"/>
      <c r="AB77" s="132"/>
      <c r="AC77" s="133"/>
      <c r="AD77" s="57"/>
      <c r="AE77" s="57">
        <v>9</v>
      </c>
      <c r="AF77" s="132"/>
    </row>
    <row r="78" spans="1:32" ht="26.25" customHeight="1">
      <c r="A78" s="60" t="s">
        <v>165</v>
      </c>
      <c r="B78" s="330" t="s">
        <v>166</v>
      </c>
      <c r="C78" s="330"/>
      <c r="D78" s="330"/>
      <c r="E78" s="330"/>
      <c r="F78" s="330"/>
      <c r="G78" s="61">
        <f>G23+G68+G76</f>
        <v>240</v>
      </c>
      <c r="H78" s="61"/>
      <c r="I78" s="61"/>
      <c r="J78" s="61"/>
      <c r="K78" s="61"/>
      <c r="L78" s="61"/>
      <c r="M78" s="61"/>
      <c r="N78" s="61"/>
      <c r="O78" s="61"/>
      <c r="P78" s="62"/>
      <c r="Q78" s="63">
        <f>Q23+Q68+Q76</f>
        <v>30</v>
      </c>
      <c r="R78" s="64"/>
      <c r="S78" s="64">
        <f>S23+S68+S76</f>
        <v>30</v>
      </c>
      <c r="T78" s="65"/>
      <c r="U78" s="66">
        <f>U23+U68+U76</f>
        <v>30</v>
      </c>
      <c r="V78" s="64"/>
      <c r="W78" s="64">
        <f>W23+W68+W76</f>
        <v>30</v>
      </c>
      <c r="X78" s="65"/>
      <c r="Y78" s="66">
        <f>Y23+Y68+Y76</f>
        <v>30</v>
      </c>
      <c r="Z78" s="64"/>
      <c r="AA78" s="64">
        <f>AA23+AA68+AA76</f>
        <v>30</v>
      </c>
      <c r="AB78" s="67"/>
      <c r="AC78" s="63">
        <f>AC23+AC68+AC76</f>
        <v>30</v>
      </c>
      <c r="AD78" s="64"/>
      <c r="AE78" s="64">
        <f>AE23+AE68+AE76</f>
        <v>30</v>
      </c>
      <c r="AF78" s="65"/>
    </row>
    <row r="79" spans="1:32" ht="13.5" customHeight="1">
      <c r="A79" s="134"/>
      <c r="B79" s="341" t="s">
        <v>167</v>
      </c>
      <c r="C79" s="341"/>
      <c r="D79" s="341"/>
      <c r="E79" s="341"/>
      <c r="F79" s="341"/>
      <c r="G79" s="135"/>
      <c r="H79" s="96">
        <f>H23+M80</f>
        <v>8964</v>
      </c>
      <c r="I79" s="135"/>
      <c r="J79" s="135"/>
      <c r="K79" s="135"/>
      <c r="L79" s="135"/>
      <c r="M79" s="135"/>
      <c r="N79" s="135"/>
      <c r="O79" s="135"/>
      <c r="P79" s="113"/>
      <c r="Q79" s="136">
        <f>R79/21</f>
        <v>54</v>
      </c>
      <c r="R79" s="137">
        <f>Q78*36+R48</f>
        <v>1134</v>
      </c>
      <c r="S79" s="136">
        <f>T79/21</f>
        <v>54</v>
      </c>
      <c r="T79" s="137">
        <f>S78*36+T48-36</f>
        <v>1134</v>
      </c>
      <c r="U79" s="136">
        <f>V79/21</f>
        <v>54</v>
      </c>
      <c r="V79" s="138">
        <f>U78*36+V48</f>
        <v>1134</v>
      </c>
      <c r="W79" s="136">
        <f>X79/21</f>
        <v>54</v>
      </c>
      <c r="X79" s="137">
        <f>W78*36+X48</f>
        <v>1134</v>
      </c>
      <c r="Y79" s="136">
        <f>Z79/21</f>
        <v>54</v>
      </c>
      <c r="Z79" s="137">
        <f>Y78*36+Z48</f>
        <v>1134</v>
      </c>
      <c r="AA79" s="136">
        <f>AB79/21</f>
        <v>54</v>
      </c>
      <c r="AB79" s="139">
        <f>AA78*36+AB48-36</f>
        <v>1134</v>
      </c>
      <c r="AC79" s="136">
        <f>AD79/21</f>
        <v>51.42857142857143</v>
      </c>
      <c r="AD79" s="137">
        <f>AC78*36</f>
        <v>1080</v>
      </c>
      <c r="AE79" s="136">
        <f>AF79/21</f>
        <v>51.42857142857143</v>
      </c>
      <c r="AF79" s="139">
        <f>AE78*36</f>
        <v>1080</v>
      </c>
    </row>
    <row r="80" spans="1:32" ht="14.25" customHeight="1">
      <c r="A80" s="134"/>
      <c r="B80" s="341" t="s">
        <v>168</v>
      </c>
      <c r="C80" s="341"/>
      <c r="D80" s="341"/>
      <c r="E80" s="341"/>
      <c r="F80" s="341"/>
      <c r="G80" s="135"/>
      <c r="H80" s="140">
        <f>H23-396</f>
        <v>3186</v>
      </c>
      <c r="I80" s="135"/>
      <c r="J80" s="135">
        <f>J23</f>
        <v>1260</v>
      </c>
      <c r="K80" s="135">
        <f>K23-396</f>
        <v>1233</v>
      </c>
      <c r="L80" s="135">
        <f>L23</f>
        <v>693</v>
      </c>
      <c r="M80" s="96">
        <f>M23+M68+M76</f>
        <v>5382</v>
      </c>
      <c r="N80" s="135">
        <f>N23</f>
        <v>180</v>
      </c>
      <c r="O80" s="135">
        <f>O23</f>
        <v>756</v>
      </c>
      <c r="P80" s="113"/>
      <c r="Q80" s="141">
        <f>R80/18</f>
        <v>27</v>
      </c>
      <c r="R80" s="140">
        <f>R23-54</f>
        <v>486</v>
      </c>
      <c r="S80" s="141">
        <f>T80/18</f>
        <v>23</v>
      </c>
      <c r="T80" s="142">
        <f>T23-90</f>
        <v>414</v>
      </c>
      <c r="U80" s="141">
        <f>V80/18</f>
        <v>27</v>
      </c>
      <c r="V80" s="143">
        <f>V23-54</f>
        <v>486</v>
      </c>
      <c r="W80" s="141">
        <f>X80/18</f>
        <v>18</v>
      </c>
      <c r="X80" s="144">
        <f>X23-54</f>
        <v>324</v>
      </c>
      <c r="Y80" s="141">
        <f>Z80/18</f>
        <v>25</v>
      </c>
      <c r="Z80" s="143">
        <f>Z23-54</f>
        <v>450</v>
      </c>
      <c r="AA80" s="145">
        <f>AB80/16</f>
        <v>21.375</v>
      </c>
      <c r="AB80" s="142">
        <f>AB23-90</f>
        <v>342</v>
      </c>
      <c r="AC80" s="145">
        <f>AD80/13</f>
        <v>26.307692307692307</v>
      </c>
      <c r="AD80" s="140">
        <f>AD23</f>
        <v>342</v>
      </c>
      <c r="AE80" s="145">
        <f>AF80/13</f>
        <v>26.307692307692307</v>
      </c>
      <c r="AF80" s="146">
        <f>AF23</f>
        <v>342</v>
      </c>
    </row>
    <row r="81" spans="1:32" ht="13.5" customHeight="1">
      <c r="A81" s="134"/>
      <c r="B81" s="341" t="s">
        <v>169</v>
      </c>
      <c r="C81" s="341"/>
      <c r="D81" s="341"/>
      <c r="E81" s="341"/>
      <c r="F81" s="341"/>
      <c r="G81" s="135">
        <f>SUM(Q81:AF81)</f>
        <v>21</v>
      </c>
      <c r="H81" s="135"/>
      <c r="I81" s="147"/>
      <c r="J81" s="148"/>
      <c r="K81" s="148"/>
      <c r="L81" s="148"/>
      <c r="M81" s="148"/>
      <c r="N81" s="148"/>
      <c r="O81" s="147"/>
      <c r="P81" s="149"/>
      <c r="Q81" s="150"/>
      <c r="R81" s="149">
        <v>3</v>
      </c>
      <c r="S81" s="150"/>
      <c r="T81" s="149">
        <v>1</v>
      </c>
      <c r="U81" s="103">
        <v>3</v>
      </c>
      <c r="V81" s="96"/>
      <c r="W81" s="103">
        <v>3</v>
      </c>
      <c r="X81" s="151"/>
      <c r="Y81" s="102">
        <v>5</v>
      </c>
      <c r="Z81" s="96"/>
      <c r="AA81" s="103">
        <v>2</v>
      </c>
      <c r="AB81" s="82"/>
      <c r="AC81" s="103">
        <v>2</v>
      </c>
      <c r="AD81" s="96"/>
      <c r="AE81" s="96">
        <v>2</v>
      </c>
      <c r="AF81" s="151"/>
    </row>
    <row r="82" spans="1:32" ht="13.5" customHeight="1">
      <c r="A82" s="134"/>
      <c r="B82" s="341" t="s">
        <v>170</v>
      </c>
      <c r="C82" s="341"/>
      <c r="D82" s="341"/>
      <c r="E82" s="341"/>
      <c r="F82" s="341"/>
      <c r="G82" s="135">
        <f>SUM(Q82:AF82)</f>
        <v>16</v>
      </c>
      <c r="H82" s="152"/>
      <c r="I82" s="148"/>
      <c r="J82" s="148"/>
      <c r="K82" s="148"/>
      <c r="L82" s="148"/>
      <c r="M82" s="148"/>
      <c r="N82" s="148"/>
      <c r="O82" s="148"/>
      <c r="P82" s="149"/>
      <c r="Q82" s="150"/>
      <c r="R82" s="149">
        <v>2</v>
      </c>
      <c r="S82" s="150"/>
      <c r="T82" s="149">
        <v>3</v>
      </c>
      <c r="U82" s="103">
        <v>1</v>
      </c>
      <c r="V82" s="96"/>
      <c r="W82" s="103">
        <v>2</v>
      </c>
      <c r="X82" s="151"/>
      <c r="Y82" s="102"/>
      <c r="Z82" s="96"/>
      <c r="AA82" s="103">
        <v>3</v>
      </c>
      <c r="AB82" s="82"/>
      <c r="AC82" s="103">
        <v>2</v>
      </c>
      <c r="AD82" s="96"/>
      <c r="AE82" s="96">
        <v>3</v>
      </c>
      <c r="AF82" s="151"/>
    </row>
    <row r="83" spans="1:32" ht="13.5" customHeight="1">
      <c r="A83" s="134"/>
      <c r="B83" s="341" t="s">
        <v>171</v>
      </c>
      <c r="C83" s="341"/>
      <c r="D83" s="341"/>
      <c r="E83" s="341"/>
      <c r="F83" s="341"/>
      <c r="G83" s="135">
        <f>SUM(Q83:AF83)</f>
        <v>11</v>
      </c>
      <c r="H83" s="152"/>
      <c r="I83" s="148"/>
      <c r="J83" s="148"/>
      <c r="K83" s="148"/>
      <c r="L83" s="148"/>
      <c r="M83" s="148"/>
      <c r="N83" s="148"/>
      <c r="O83" s="148"/>
      <c r="P83" s="149"/>
      <c r="Q83" s="150"/>
      <c r="R83" s="149">
        <v>2</v>
      </c>
      <c r="S83" s="150"/>
      <c r="T83" s="149">
        <v>3</v>
      </c>
      <c r="U83" s="103">
        <v>3</v>
      </c>
      <c r="V83" s="96"/>
      <c r="W83" s="103"/>
      <c r="X83" s="151"/>
      <c r="Y83" s="102"/>
      <c r="Z83" s="96"/>
      <c r="AA83" s="103"/>
      <c r="AB83" s="82"/>
      <c r="AC83" s="103">
        <v>1</v>
      </c>
      <c r="AD83" s="96"/>
      <c r="AE83" s="96">
        <v>2</v>
      </c>
      <c r="AF83" s="151"/>
    </row>
    <row r="84" spans="1:33" ht="13.5" customHeight="1">
      <c r="A84" s="153"/>
      <c r="B84" s="342" t="s">
        <v>172</v>
      </c>
      <c r="C84" s="342"/>
      <c r="D84" s="342"/>
      <c r="E84" s="342"/>
      <c r="F84" s="342"/>
      <c r="G84" s="154">
        <f>SUM(Q84:AF84)</f>
        <v>5</v>
      </c>
      <c r="H84" s="155"/>
      <c r="I84" s="154"/>
      <c r="J84" s="154"/>
      <c r="K84" s="154"/>
      <c r="L84" s="154"/>
      <c r="M84" s="154"/>
      <c r="N84" s="154"/>
      <c r="O84" s="154"/>
      <c r="P84" s="156"/>
      <c r="Q84" s="157"/>
      <c r="R84" s="156"/>
      <c r="S84" s="157"/>
      <c r="T84" s="156"/>
      <c r="U84" s="158"/>
      <c r="V84" s="159"/>
      <c r="W84" s="158">
        <v>1</v>
      </c>
      <c r="X84" s="160"/>
      <c r="Y84" s="161">
        <v>1</v>
      </c>
      <c r="Z84" s="159"/>
      <c r="AA84" s="158"/>
      <c r="AB84" s="162"/>
      <c r="AC84" s="158">
        <v>2</v>
      </c>
      <c r="AD84" s="159"/>
      <c r="AE84" s="159">
        <v>1</v>
      </c>
      <c r="AF84" s="160"/>
      <c r="AG84" s="16"/>
    </row>
    <row r="85" spans="1:32" s="16" customFormat="1" ht="12.75">
      <c r="A85" s="163" t="s">
        <v>173</v>
      </c>
      <c r="B85" s="164"/>
      <c r="C85" s="164"/>
      <c r="D85" s="164"/>
      <c r="E85" s="164"/>
      <c r="F85" s="164"/>
      <c r="G85" s="43"/>
      <c r="H85" s="43"/>
      <c r="I85" s="43"/>
      <c r="J85" s="43"/>
      <c r="K85" s="43"/>
      <c r="L85" s="43"/>
      <c r="M85" s="43"/>
      <c r="N85" s="43"/>
      <c r="O85" s="43"/>
      <c r="P85" s="24"/>
      <c r="Q85" s="43"/>
      <c r="R85" s="43"/>
      <c r="S85" s="43"/>
      <c r="T85" s="43"/>
      <c r="U85" s="53"/>
      <c r="V85" s="53"/>
      <c r="W85" s="53"/>
      <c r="X85" s="53"/>
      <c r="Y85" s="43"/>
      <c r="Z85" s="43"/>
      <c r="AA85" s="43"/>
      <c r="AB85" s="43"/>
      <c r="AC85" s="43"/>
      <c r="AD85" s="43"/>
      <c r="AE85" s="43"/>
      <c r="AF85" s="43"/>
    </row>
    <row r="86" spans="1:32" s="16" customFormat="1" ht="12.75">
      <c r="A86" s="343" t="s">
        <v>174</v>
      </c>
      <c r="B86" s="343"/>
      <c r="C86" s="343"/>
      <c r="D86" s="343"/>
      <c r="E86" s="343"/>
      <c r="F86" s="343"/>
      <c r="G86" s="343"/>
      <c r="H86" s="343"/>
      <c r="I86" s="43"/>
      <c r="J86" s="43"/>
      <c r="K86" s="43"/>
      <c r="L86" s="43"/>
      <c r="M86" s="43"/>
      <c r="N86" s="43"/>
      <c r="O86" s="43"/>
      <c r="P86" s="24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32" s="16" customFormat="1" ht="12.75">
      <c r="A87" s="163" t="s">
        <v>175</v>
      </c>
      <c r="B87" s="164"/>
      <c r="C87" s="164"/>
      <c r="D87" s="164"/>
      <c r="E87" s="164"/>
      <c r="F87" s="164"/>
      <c r="G87" s="43"/>
      <c r="H87" s="43"/>
      <c r="I87" s="43"/>
      <c r="J87" s="43"/>
      <c r="K87" s="43"/>
      <c r="L87" s="43"/>
      <c r="M87" s="43"/>
      <c r="N87" s="43"/>
      <c r="O87" s="43"/>
      <c r="P87" s="24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32" s="16" customFormat="1" ht="12.75">
      <c r="A88" s="163" t="s">
        <v>176</v>
      </c>
      <c r="B88" s="164"/>
      <c r="C88" s="164"/>
      <c r="D88" s="164"/>
      <c r="E88" s="164"/>
      <c r="F88" s="164"/>
      <c r="G88" s="43"/>
      <c r="H88" s="43"/>
      <c r="I88" s="43"/>
      <c r="J88" s="43"/>
      <c r="K88" s="43"/>
      <c r="L88" s="43"/>
      <c r="M88" s="43"/>
      <c r="N88" s="43"/>
      <c r="O88" s="43"/>
      <c r="P88" s="24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</row>
    <row r="89" spans="1:32" s="16" customFormat="1" ht="12.75">
      <c r="A89" s="163"/>
      <c r="B89" s="164"/>
      <c r="C89" s="164"/>
      <c r="D89" s="164"/>
      <c r="E89" s="164"/>
      <c r="F89" s="164"/>
      <c r="G89" s="43"/>
      <c r="H89" s="43"/>
      <c r="I89" s="43"/>
      <c r="J89" s="43"/>
      <c r="K89" s="43"/>
      <c r="L89" s="43"/>
      <c r="M89" s="43"/>
      <c r="N89" s="43"/>
      <c r="O89" s="43"/>
      <c r="P89" s="24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</row>
    <row r="90" spans="1:32" s="16" customFormat="1" ht="12.75" customHeight="1">
      <c r="A90" s="163"/>
      <c r="B90" s="164"/>
      <c r="C90" s="164"/>
      <c r="D90" s="344" t="s">
        <v>177</v>
      </c>
      <c r="E90" s="344"/>
      <c r="F90" s="164"/>
      <c r="G90" s="43"/>
      <c r="H90" s="43"/>
      <c r="I90" s="43"/>
      <c r="J90" s="43"/>
      <c r="K90" s="43"/>
      <c r="L90" s="43"/>
      <c r="M90" s="43"/>
      <c r="N90" s="43"/>
      <c r="O90" s="43"/>
      <c r="P90" s="24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</row>
    <row r="91" spans="1:32" s="16" customFormat="1" ht="12.75">
      <c r="A91" s="163"/>
      <c r="B91" s="164"/>
      <c r="C91" s="164"/>
      <c r="D91" s="164"/>
      <c r="E91" s="164"/>
      <c r="F91" s="164"/>
      <c r="G91" s="43"/>
      <c r="H91" s="43"/>
      <c r="I91" s="43"/>
      <c r="J91" s="43"/>
      <c r="K91" s="43"/>
      <c r="L91" s="43"/>
      <c r="M91" s="43"/>
      <c r="N91" s="43"/>
      <c r="O91" s="43"/>
      <c r="P91" s="24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</row>
    <row r="92" spans="1:32" s="16" customFormat="1" ht="28.5" customHeight="1">
      <c r="A92" s="163"/>
      <c r="B92" s="164"/>
      <c r="C92" s="164"/>
      <c r="D92" s="344" t="s">
        <v>178</v>
      </c>
      <c r="E92" s="344"/>
      <c r="F92" s="344"/>
      <c r="G92" s="344"/>
      <c r="H92" s="344"/>
      <c r="I92" s="344"/>
      <c r="J92" s="344"/>
      <c r="K92" s="43"/>
      <c r="L92" s="43"/>
      <c r="M92" s="43"/>
      <c r="N92" s="43"/>
      <c r="O92" s="24"/>
      <c r="P92" s="24"/>
      <c r="Q92" s="165" t="s">
        <v>179</v>
      </c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</row>
    <row r="93" spans="1:32" s="16" customFormat="1" ht="36" customHeight="1">
      <c r="A93" s="166"/>
      <c r="B93" s="167"/>
      <c r="C93" s="167"/>
      <c r="D93" s="344" t="s">
        <v>180</v>
      </c>
      <c r="E93" s="344"/>
      <c r="F93" s="344"/>
      <c r="G93" s="344"/>
      <c r="H93" s="344"/>
      <c r="I93" s="344"/>
      <c r="J93" s="344"/>
      <c r="K93" s="168"/>
      <c r="L93" s="168"/>
      <c r="M93" s="168"/>
      <c r="N93" s="168"/>
      <c r="O93" s="24"/>
      <c r="P93" s="24"/>
      <c r="Q93" s="345" t="s">
        <v>181</v>
      </c>
      <c r="R93" s="345"/>
      <c r="S93" s="345"/>
      <c r="T93" s="345"/>
      <c r="U93" s="345"/>
      <c r="V93" s="345"/>
      <c r="W93" s="24"/>
      <c r="X93" s="24"/>
      <c r="Y93" s="168"/>
      <c r="Z93" s="168"/>
      <c r="AA93" s="168"/>
      <c r="AB93" s="168"/>
      <c r="AC93" s="168"/>
      <c r="AD93" s="168"/>
      <c r="AE93" s="168"/>
      <c r="AF93" s="168"/>
    </row>
    <row r="94" spans="1:32" s="16" customFormat="1" ht="36" customHeight="1">
      <c r="A94" s="166"/>
      <c r="B94" s="167"/>
      <c r="C94" s="167"/>
      <c r="D94" s="164"/>
      <c r="E94" s="164"/>
      <c r="F94" s="164"/>
      <c r="G94" s="164"/>
      <c r="H94" s="164"/>
      <c r="I94" s="164"/>
      <c r="J94" s="164"/>
      <c r="K94" s="168"/>
      <c r="L94" s="168"/>
      <c r="M94" s="168"/>
      <c r="N94" s="168"/>
      <c r="O94" s="24"/>
      <c r="P94" s="24"/>
      <c r="Q94" s="165"/>
      <c r="R94" s="165"/>
      <c r="S94" s="165"/>
      <c r="T94" s="165"/>
      <c r="U94" s="165"/>
      <c r="V94" s="165"/>
      <c r="W94" s="24"/>
      <c r="X94" s="24"/>
      <c r="Y94" s="168"/>
      <c r="Z94" s="168"/>
      <c r="AA94" s="168"/>
      <c r="AB94" s="168"/>
      <c r="AC94" s="168"/>
      <c r="AD94" s="168"/>
      <c r="AE94" s="168"/>
      <c r="AF94" s="168"/>
    </row>
    <row r="95" spans="1:32" s="16" customFormat="1" ht="36" customHeight="1">
      <c r="A95" s="166"/>
      <c r="B95" s="167"/>
      <c r="C95" s="167"/>
      <c r="D95" s="164"/>
      <c r="E95" s="164"/>
      <c r="F95" s="164"/>
      <c r="G95" s="164"/>
      <c r="H95" s="164"/>
      <c r="I95" s="164"/>
      <c r="J95" s="164"/>
      <c r="K95" s="168"/>
      <c r="L95" s="168"/>
      <c r="M95" s="168"/>
      <c r="N95" s="168"/>
      <c r="O95" s="24"/>
      <c r="P95" s="24"/>
      <c r="Q95" s="165"/>
      <c r="R95" s="165"/>
      <c r="S95" s="165"/>
      <c r="T95" s="165"/>
      <c r="U95" s="165"/>
      <c r="V95" s="165"/>
      <c r="W95" s="24"/>
      <c r="X95" s="24"/>
      <c r="Y95" s="168"/>
      <c r="Z95" s="168"/>
      <c r="AA95" s="168"/>
      <c r="AB95" s="168"/>
      <c r="AC95" s="168"/>
      <c r="AD95" s="168"/>
      <c r="AE95" s="168"/>
      <c r="AF95" s="168"/>
    </row>
    <row r="96" spans="1:32" s="16" customFormat="1" ht="12.75">
      <c r="A96" s="166"/>
      <c r="B96" s="167"/>
      <c r="C96" s="167"/>
      <c r="D96" s="167"/>
      <c r="E96" s="167"/>
      <c r="F96" s="167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</row>
    <row r="99" spans="1:32" s="174" customFormat="1" ht="17.25" customHeight="1">
      <c r="A99" s="169"/>
      <c r="B99" s="170"/>
      <c r="C99" s="170"/>
      <c r="D99" s="171"/>
      <c r="E99" s="346" t="s">
        <v>182</v>
      </c>
      <c r="F99" s="346"/>
      <c r="G99" s="346"/>
      <c r="H99" s="346"/>
      <c r="I99" s="346"/>
      <c r="J99" s="346"/>
      <c r="K99" s="346"/>
      <c r="L99" s="346"/>
      <c r="M99" s="346"/>
      <c r="N99" s="346"/>
      <c r="O99" s="346"/>
      <c r="P99" s="346"/>
      <c r="Q99" s="346"/>
      <c r="R99" s="346"/>
      <c r="S99" s="346"/>
      <c r="T99" s="346"/>
      <c r="U99" s="346"/>
      <c r="V99" s="172"/>
      <c r="W99" s="173"/>
      <c r="X99" s="173"/>
      <c r="Y99" s="169"/>
      <c r="Z99" s="169"/>
      <c r="AA99" s="169"/>
      <c r="AB99" s="169"/>
      <c r="AC99" s="169"/>
      <c r="AD99" s="169"/>
      <c r="AE99" s="169"/>
      <c r="AF99" s="169"/>
    </row>
    <row r="100" spans="1:32" s="174" customFormat="1" ht="18.75" customHeight="1">
      <c r="A100" s="175"/>
      <c r="B100" s="176"/>
      <c r="C100" s="176"/>
      <c r="D100" s="347" t="s">
        <v>183</v>
      </c>
      <c r="E100" s="347"/>
      <c r="F100" s="347"/>
      <c r="G100" s="347"/>
      <c r="H100" s="347"/>
      <c r="I100" s="347"/>
      <c r="J100" s="347"/>
      <c r="K100" s="347"/>
      <c r="L100" s="347"/>
      <c r="M100" s="347"/>
      <c r="N100" s="347"/>
      <c r="O100" s="347"/>
      <c r="P100" s="347"/>
      <c r="Q100" s="347"/>
      <c r="R100" s="347"/>
      <c r="S100" s="347"/>
      <c r="T100" s="347"/>
      <c r="U100" s="347"/>
      <c r="V100" s="347"/>
      <c r="W100" s="347"/>
      <c r="X100" s="347"/>
      <c r="Y100" s="177"/>
      <c r="Z100" s="177"/>
      <c r="AA100" s="177"/>
      <c r="AB100" s="177"/>
      <c r="AC100" s="177"/>
      <c r="AD100" s="177"/>
      <c r="AE100" s="177"/>
      <c r="AF100" s="178"/>
    </row>
    <row r="101" spans="1:32" s="174" customFormat="1" ht="14.25" customHeight="1">
      <c r="A101" s="169"/>
      <c r="B101" s="170"/>
      <c r="C101" s="170"/>
      <c r="D101" s="170"/>
      <c r="E101" s="348" t="s">
        <v>184</v>
      </c>
      <c r="F101" s="348"/>
      <c r="G101" s="348"/>
      <c r="H101" s="348"/>
      <c r="I101" s="348"/>
      <c r="J101" s="348"/>
      <c r="K101" s="348"/>
      <c r="L101" s="348"/>
      <c r="M101" s="348"/>
      <c r="N101" s="348"/>
      <c r="O101" s="348"/>
      <c r="P101" s="348"/>
      <c r="Q101" s="348"/>
      <c r="R101" s="348"/>
      <c r="S101" s="348"/>
      <c r="T101" s="348"/>
      <c r="U101" s="348"/>
      <c r="V101" s="17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80"/>
    </row>
    <row r="102" spans="1:32" s="174" customFormat="1" ht="12" customHeight="1">
      <c r="A102" s="169"/>
      <c r="B102" s="170"/>
      <c r="C102" s="170"/>
      <c r="D102" s="170"/>
      <c r="E102" s="181"/>
      <c r="F102" s="181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7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80"/>
    </row>
    <row r="103" spans="1:32" s="183" customFormat="1" ht="12.75" customHeight="1">
      <c r="A103" s="349" t="s">
        <v>31</v>
      </c>
      <c r="B103" s="350" t="s">
        <v>32</v>
      </c>
      <c r="C103" s="350"/>
      <c r="D103" s="350"/>
      <c r="E103" s="350"/>
      <c r="F103" s="350"/>
      <c r="G103" s="351" t="s">
        <v>33</v>
      </c>
      <c r="H103" s="352" t="s">
        <v>34</v>
      </c>
      <c r="I103" s="352"/>
      <c r="J103" s="352"/>
      <c r="K103" s="352"/>
      <c r="L103" s="352"/>
      <c r="M103" s="352" t="s">
        <v>35</v>
      </c>
      <c r="N103" s="352"/>
      <c r="O103" s="352"/>
      <c r="P103" s="353" t="s">
        <v>36</v>
      </c>
      <c r="Q103" s="320" t="s">
        <v>37</v>
      </c>
      <c r="R103" s="320"/>
      <c r="S103" s="320"/>
      <c r="T103" s="320"/>
      <c r="U103" s="320"/>
      <c r="V103" s="320"/>
      <c r="W103" s="320"/>
      <c r="X103" s="320"/>
      <c r="Y103" s="320"/>
      <c r="Z103" s="320"/>
      <c r="AA103" s="320"/>
      <c r="AB103" s="320"/>
      <c r="AC103" s="320"/>
      <c r="AD103" s="320"/>
      <c r="AE103" s="320"/>
      <c r="AF103" s="320"/>
    </row>
    <row r="104" spans="1:32" s="183" customFormat="1" ht="19.5" customHeight="1">
      <c r="A104" s="349"/>
      <c r="B104" s="350"/>
      <c r="C104" s="350"/>
      <c r="D104" s="350"/>
      <c r="E104" s="350"/>
      <c r="F104" s="350"/>
      <c r="G104" s="351"/>
      <c r="H104" s="352"/>
      <c r="I104" s="352"/>
      <c r="J104" s="352"/>
      <c r="K104" s="352"/>
      <c r="L104" s="352"/>
      <c r="M104" s="352"/>
      <c r="N104" s="352"/>
      <c r="O104" s="352"/>
      <c r="P104" s="353"/>
      <c r="Q104" s="320"/>
      <c r="R104" s="320"/>
      <c r="S104" s="320"/>
      <c r="T104" s="320"/>
      <c r="U104" s="320"/>
      <c r="V104" s="320"/>
      <c r="W104" s="320"/>
      <c r="X104" s="320"/>
      <c r="Y104" s="320"/>
      <c r="Z104" s="320"/>
      <c r="AA104" s="320"/>
      <c r="AB104" s="320"/>
      <c r="AC104" s="320"/>
      <c r="AD104" s="320"/>
      <c r="AE104" s="320"/>
      <c r="AF104" s="320"/>
    </row>
    <row r="105" spans="1:32" s="183" customFormat="1" ht="24.75" customHeight="1">
      <c r="A105" s="349"/>
      <c r="B105" s="350"/>
      <c r="C105" s="350"/>
      <c r="D105" s="350"/>
      <c r="E105" s="350"/>
      <c r="F105" s="350"/>
      <c r="G105" s="351"/>
      <c r="H105" s="354" t="s">
        <v>25</v>
      </c>
      <c r="I105" s="355" t="s">
        <v>38</v>
      </c>
      <c r="J105" s="356" t="s">
        <v>39</v>
      </c>
      <c r="K105" s="356"/>
      <c r="L105" s="356"/>
      <c r="M105" s="357" t="s">
        <v>25</v>
      </c>
      <c r="N105" s="356" t="s">
        <v>40</v>
      </c>
      <c r="O105" s="356"/>
      <c r="P105" s="353"/>
      <c r="Q105" s="320" t="s">
        <v>41</v>
      </c>
      <c r="R105" s="320"/>
      <c r="S105" s="320"/>
      <c r="T105" s="320"/>
      <c r="U105" s="313" t="s">
        <v>42</v>
      </c>
      <c r="V105" s="313"/>
      <c r="W105" s="313"/>
      <c r="X105" s="313"/>
      <c r="Y105" s="320" t="s">
        <v>43</v>
      </c>
      <c r="Z105" s="320"/>
      <c r="AA105" s="320"/>
      <c r="AB105" s="320"/>
      <c r="AC105" s="320" t="s">
        <v>44</v>
      </c>
      <c r="AD105" s="320"/>
      <c r="AE105" s="320"/>
      <c r="AF105" s="320"/>
    </row>
    <row r="106" spans="1:32" s="183" customFormat="1" ht="28.5" customHeight="1">
      <c r="A106" s="349"/>
      <c r="B106" s="350"/>
      <c r="C106" s="350"/>
      <c r="D106" s="350"/>
      <c r="E106" s="350"/>
      <c r="F106" s="350"/>
      <c r="G106" s="351"/>
      <c r="H106" s="354"/>
      <c r="I106" s="355"/>
      <c r="J106" s="184" t="s">
        <v>45</v>
      </c>
      <c r="K106" s="184" t="s">
        <v>46</v>
      </c>
      <c r="L106" s="59" t="s">
        <v>47</v>
      </c>
      <c r="M106" s="357"/>
      <c r="N106" s="185" t="s">
        <v>48</v>
      </c>
      <c r="O106" s="186" t="s">
        <v>49</v>
      </c>
      <c r="P106" s="353"/>
      <c r="Q106" s="358" t="s">
        <v>50</v>
      </c>
      <c r="R106" s="358"/>
      <c r="S106" s="359" t="s">
        <v>51</v>
      </c>
      <c r="T106" s="359"/>
      <c r="U106" s="358" t="s">
        <v>52</v>
      </c>
      <c r="V106" s="358"/>
      <c r="W106" s="360" t="s">
        <v>53</v>
      </c>
      <c r="X106" s="360"/>
      <c r="Y106" s="361" t="s">
        <v>54</v>
      </c>
      <c r="Z106" s="361"/>
      <c r="AA106" s="362" t="s">
        <v>55</v>
      </c>
      <c r="AB106" s="362"/>
      <c r="AC106" s="363" t="s">
        <v>56</v>
      </c>
      <c r="AD106" s="363"/>
      <c r="AE106" s="364" t="s">
        <v>57</v>
      </c>
      <c r="AF106" s="364"/>
    </row>
    <row r="107" spans="1:32" s="194" customFormat="1" ht="18.75" customHeight="1">
      <c r="A107" s="187" t="s">
        <v>143</v>
      </c>
      <c r="B107" s="365" t="s">
        <v>144</v>
      </c>
      <c r="C107" s="365"/>
      <c r="D107" s="365"/>
      <c r="E107" s="365"/>
      <c r="F107" s="365"/>
      <c r="G107" s="188">
        <f aca="true" t="shared" si="19" ref="G107:O107">G108+G110</f>
        <v>9</v>
      </c>
      <c r="H107" s="188">
        <f t="shared" si="19"/>
        <v>144</v>
      </c>
      <c r="I107" s="188">
        <f t="shared" si="19"/>
        <v>27</v>
      </c>
      <c r="J107" s="188">
        <f t="shared" si="19"/>
        <v>90</v>
      </c>
      <c r="K107" s="188">
        <f t="shared" si="19"/>
        <v>54</v>
      </c>
      <c r="L107" s="188">
        <f t="shared" si="19"/>
        <v>0</v>
      </c>
      <c r="M107" s="188">
        <f t="shared" si="19"/>
        <v>180</v>
      </c>
      <c r="N107" s="188">
        <f t="shared" si="19"/>
        <v>0</v>
      </c>
      <c r="O107" s="189">
        <f t="shared" si="19"/>
        <v>36</v>
      </c>
      <c r="P107" s="190" t="s">
        <v>60</v>
      </c>
      <c r="Q107" s="191">
        <f aca="true" t="shared" si="20" ref="Q107:AF107">Q108+Q110</f>
        <v>0</v>
      </c>
      <c r="R107" s="188">
        <f t="shared" si="20"/>
        <v>0</v>
      </c>
      <c r="S107" s="188">
        <f t="shared" si="20"/>
        <v>0</v>
      </c>
      <c r="T107" s="192">
        <f t="shared" si="20"/>
        <v>0</v>
      </c>
      <c r="U107" s="193">
        <f t="shared" si="20"/>
        <v>0</v>
      </c>
      <c r="V107" s="188">
        <f t="shared" si="20"/>
        <v>0</v>
      </c>
      <c r="W107" s="188">
        <f t="shared" si="20"/>
        <v>0</v>
      </c>
      <c r="X107" s="190">
        <f t="shared" si="20"/>
        <v>0</v>
      </c>
      <c r="Y107" s="191">
        <f t="shared" si="20"/>
        <v>6</v>
      </c>
      <c r="Z107" s="188">
        <f t="shared" si="20"/>
        <v>90</v>
      </c>
      <c r="AA107" s="188">
        <f t="shared" si="20"/>
        <v>0</v>
      </c>
      <c r="AB107" s="192">
        <f t="shared" si="20"/>
        <v>0</v>
      </c>
      <c r="AC107" s="193">
        <f t="shared" si="20"/>
        <v>0</v>
      </c>
      <c r="AD107" s="188">
        <f t="shared" si="20"/>
        <v>0</v>
      </c>
      <c r="AE107" s="188">
        <f t="shared" si="20"/>
        <v>3</v>
      </c>
      <c r="AF107" s="190">
        <f t="shared" si="20"/>
        <v>54</v>
      </c>
    </row>
    <row r="108" spans="1:32" s="194" customFormat="1" ht="14.25" customHeight="1">
      <c r="A108" s="195" t="s">
        <v>185</v>
      </c>
      <c r="B108" s="366" t="s">
        <v>186</v>
      </c>
      <c r="C108" s="366"/>
      <c r="D108" s="366"/>
      <c r="E108" s="366"/>
      <c r="F108" s="366"/>
      <c r="G108" s="196">
        <v>6</v>
      </c>
      <c r="H108" s="196">
        <v>90</v>
      </c>
      <c r="I108" s="196">
        <v>18</v>
      </c>
      <c r="J108" s="196">
        <v>54</v>
      </c>
      <c r="K108" s="196">
        <v>36</v>
      </c>
      <c r="L108" s="196"/>
      <c r="M108" s="196">
        <f>G108*36-J108-K108-L108</f>
        <v>126</v>
      </c>
      <c r="N108" s="196"/>
      <c r="O108" s="196">
        <v>36</v>
      </c>
      <c r="P108" s="109" t="s">
        <v>49</v>
      </c>
      <c r="Q108" s="197"/>
      <c r="R108" s="196"/>
      <c r="S108" s="196"/>
      <c r="T108" s="198"/>
      <c r="U108" s="199"/>
      <c r="V108" s="196"/>
      <c r="W108" s="196"/>
      <c r="X108" s="200"/>
      <c r="Y108" s="197">
        <v>6</v>
      </c>
      <c r="Z108" s="196">
        <v>90</v>
      </c>
      <c r="AA108" s="196"/>
      <c r="AB108" s="198"/>
      <c r="AC108" s="199"/>
      <c r="AD108" s="196"/>
      <c r="AE108" s="196"/>
      <c r="AF108" s="200"/>
    </row>
    <row r="109" spans="1:32" s="194" customFormat="1" ht="12.75" customHeight="1">
      <c r="A109" s="195" t="s">
        <v>187</v>
      </c>
      <c r="B109" s="333" t="s">
        <v>188</v>
      </c>
      <c r="C109" s="333"/>
      <c r="D109" s="333"/>
      <c r="E109" s="333"/>
      <c r="F109" s="333"/>
      <c r="G109" s="39"/>
      <c r="H109" s="39"/>
      <c r="I109" s="39"/>
      <c r="J109" s="39"/>
      <c r="K109" s="39"/>
      <c r="L109" s="39"/>
      <c r="M109" s="39"/>
      <c r="N109" s="39"/>
      <c r="O109" s="39"/>
      <c r="P109" s="42"/>
      <c r="Q109" s="83"/>
      <c r="R109" s="39"/>
      <c r="S109" s="39"/>
      <c r="T109" s="40"/>
      <c r="U109" s="41"/>
      <c r="V109" s="39"/>
      <c r="W109" s="39"/>
      <c r="X109" s="42"/>
      <c r="Y109" s="83"/>
      <c r="Z109" s="39"/>
      <c r="AA109" s="39"/>
      <c r="AB109" s="40"/>
      <c r="AC109" s="41"/>
      <c r="AD109" s="39"/>
      <c r="AE109" s="39"/>
      <c r="AF109" s="42"/>
    </row>
    <row r="110" spans="1:32" s="194" customFormat="1" ht="16.5" customHeight="1">
      <c r="A110" s="195" t="s">
        <v>189</v>
      </c>
      <c r="B110" s="333" t="s">
        <v>190</v>
      </c>
      <c r="C110" s="333"/>
      <c r="D110" s="333"/>
      <c r="E110" s="333"/>
      <c r="F110" s="333"/>
      <c r="G110" s="39">
        <v>3</v>
      </c>
      <c r="H110" s="39">
        <v>54</v>
      </c>
      <c r="I110" s="39">
        <v>9</v>
      </c>
      <c r="J110" s="39">
        <v>36</v>
      </c>
      <c r="K110" s="39">
        <v>18</v>
      </c>
      <c r="L110" s="39"/>
      <c r="M110" s="39">
        <f>G110*36-J110-K110-L110</f>
        <v>54</v>
      </c>
      <c r="N110" s="39"/>
      <c r="O110" s="39"/>
      <c r="P110" s="42" t="s">
        <v>64</v>
      </c>
      <c r="Q110" s="83"/>
      <c r="R110" s="39"/>
      <c r="S110" s="39"/>
      <c r="T110" s="40"/>
      <c r="U110" s="41"/>
      <c r="V110" s="39"/>
      <c r="W110" s="39"/>
      <c r="X110" s="42"/>
      <c r="Y110" s="83"/>
      <c r="Z110" s="39"/>
      <c r="AA110" s="39"/>
      <c r="AB110" s="40"/>
      <c r="AC110" s="41"/>
      <c r="AD110" s="39"/>
      <c r="AE110" s="39">
        <v>3</v>
      </c>
      <c r="AF110" s="42">
        <v>54</v>
      </c>
    </row>
    <row r="111" spans="1:32" s="194" customFormat="1" ht="15" customHeight="1">
      <c r="A111" s="195" t="s">
        <v>191</v>
      </c>
      <c r="B111" s="367" t="s">
        <v>192</v>
      </c>
      <c r="C111" s="367"/>
      <c r="D111" s="367"/>
      <c r="E111" s="367"/>
      <c r="F111" s="367"/>
      <c r="G111" s="125"/>
      <c r="H111" s="125"/>
      <c r="I111" s="125"/>
      <c r="J111" s="125"/>
      <c r="K111" s="125"/>
      <c r="L111" s="125"/>
      <c r="M111" s="125"/>
      <c r="N111" s="125"/>
      <c r="O111" s="125"/>
      <c r="P111" s="128"/>
      <c r="Q111" s="127"/>
      <c r="R111" s="125"/>
      <c r="S111" s="125"/>
      <c r="T111" s="126"/>
      <c r="U111" s="124"/>
      <c r="V111" s="125"/>
      <c r="W111" s="125"/>
      <c r="X111" s="128"/>
      <c r="Y111" s="127"/>
      <c r="Z111" s="125"/>
      <c r="AA111" s="125"/>
      <c r="AB111" s="126"/>
      <c r="AC111" s="124"/>
      <c r="AD111" s="125"/>
      <c r="AE111" s="125"/>
      <c r="AF111" s="128"/>
    </row>
    <row r="112" spans="1:32" s="194" customFormat="1" ht="21" customHeight="1">
      <c r="A112" s="187" t="s">
        <v>145</v>
      </c>
      <c r="B112" s="368" t="s">
        <v>144</v>
      </c>
      <c r="C112" s="368"/>
      <c r="D112" s="368"/>
      <c r="E112" s="368"/>
      <c r="F112" s="368"/>
      <c r="G112" s="189">
        <f aca="true" t="shared" si="21" ref="G112:O112">G113+G115+G117+G119</f>
        <v>12</v>
      </c>
      <c r="H112" s="189">
        <f t="shared" si="21"/>
        <v>180</v>
      </c>
      <c r="I112" s="189">
        <f t="shared" si="21"/>
        <v>36</v>
      </c>
      <c r="J112" s="189">
        <f t="shared" si="21"/>
        <v>72</v>
      </c>
      <c r="K112" s="189">
        <f t="shared" si="21"/>
        <v>36</v>
      </c>
      <c r="L112" s="189">
        <f t="shared" si="21"/>
        <v>72</v>
      </c>
      <c r="M112" s="189">
        <f t="shared" si="21"/>
        <v>252</v>
      </c>
      <c r="N112" s="189">
        <f t="shared" si="21"/>
        <v>0</v>
      </c>
      <c r="O112" s="189">
        <f t="shared" si="21"/>
        <v>72</v>
      </c>
      <c r="P112" s="201" t="s">
        <v>60</v>
      </c>
      <c r="Q112" s="202">
        <f aca="true" t="shared" si="22" ref="Q112:AF112">Q113+Q115+Q117+Q119</f>
        <v>0</v>
      </c>
      <c r="R112" s="189">
        <f t="shared" si="22"/>
        <v>0</v>
      </c>
      <c r="S112" s="189">
        <f t="shared" si="22"/>
        <v>0</v>
      </c>
      <c r="T112" s="203">
        <f t="shared" si="22"/>
        <v>0</v>
      </c>
      <c r="U112" s="202">
        <f t="shared" si="22"/>
        <v>3</v>
      </c>
      <c r="V112" s="189">
        <f t="shared" si="22"/>
        <v>54</v>
      </c>
      <c r="W112" s="189">
        <f t="shared" si="22"/>
        <v>3</v>
      </c>
      <c r="X112" s="203">
        <f t="shared" si="22"/>
        <v>36</v>
      </c>
      <c r="Y112" s="189">
        <f t="shared" si="22"/>
        <v>0</v>
      </c>
      <c r="Z112" s="189">
        <f t="shared" si="22"/>
        <v>0</v>
      </c>
      <c r="AA112" s="189">
        <f t="shared" si="22"/>
        <v>0</v>
      </c>
      <c r="AB112" s="189">
        <f t="shared" si="22"/>
        <v>0</v>
      </c>
      <c r="AC112" s="202">
        <f t="shared" si="22"/>
        <v>0</v>
      </c>
      <c r="AD112" s="189">
        <f t="shared" si="22"/>
        <v>0</v>
      </c>
      <c r="AE112" s="189">
        <f t="shared" si="22"/>
        <v>6</v>
      </c>
      <c r="AF112" s="203">
        <f t="shared" si="22"/>
        <v>90</v>
      </c>
    </row>
    <row r="113" spans="1:32" s="194" customFormat="1" ht="24" customHeight="1">
      <c r="A113" s="195" t="s">
        <v>193</v>
      </c>
      <c r="B113" s="366" t="s">
        <v>194</v>
      </c>
      <c r="C113" s="366"/>
      <c r="D113" s="366"/>
      <c r="E113" s="366"/>
      <c r="F113" s="366"/>
      <c r="G113" s="196">
        <f>Q113+S113+U113+W113+Y113+AB113+AC113+AE113</f>
        <v>3</v>
      </c>
      <c r="H113" s="196">
        <v>54</v>
      </c>
      <c r="I113" s="196">
        <v>9</v>
      </c>
      <c r="J113" s="196">
        <v>18</v>
      </c>
      <c r="K113" s="196"/>
      <c r="L113" s="196">
        <v>36</v>
      </c>
      <c r="M113" s="196">
        <v>54</v>
      </c>
      <c r="N113" s="196"/>
      <c r="O113" s="196">
        <v>36</v>
      </c>
      <c r="P113" s="109" t="s">
        <v>49</v>
      </c>
      <c r="Q113" s="197"/>
      <c r="R113" s="196"/>
      <c r="S113" s="196"/>
      <c r="T113" s="198"/>
      <c r="U113" s="199"/>
      <c r="V113" s="196"/>
      <c r="W113" s="196"/>
      <c r="X113" s="200"/>
      <c r="Y113" s="197"/>
      <c r="Z113" s="196"/>
      <c r="AA113" s="204"/>
      <c r="AB113" s="196"/>
      <c r="AC113" s="41"/>
      <c r="AD113" s="196"/>
      <c r="AE113" s="196">
        <v>3</v>
      </c>
      <c r="AF113" s="200">
        <v>54</v>
      </c>
    </row>
    <row r="114" spans="1:32" s="194" customFormat="1" ht="25.5" customHeight="1">
      <c r="A114" s="195" t="s">
        <v>195</v>
      </c>
      <c r="B114" s="333" t="s">
        <v>196</v>
      </c>
      <c r="C114" s="333"/>
      <c r="D114" s="333"/>
      <c r="E114" s="333"/>
      <c r="F114" s="333"/>
      <c r="G114" s="39"/>
      <c r="H114" s="39"/>
      <c r="I114" s="39"/>
      <c r="J114" s="39"/>
      <c r="K114" s="39"/>
      <c r="L114" s="39"/>
      <c r="M114" s="39"/>
      <c r="N114" s="39"/>
      <c r="O114" s="39"/>
      <c r="P114" s="42"/>
      <c r="Q114" s="83"/>
      <c r="R114" s="39"/>
      <c r="S114" s="39"/>
      <c r="T114" s="40"/>
      <c r="U114" s="41"/>
      <c r="V114" s="39"/>
      <c r="W114" s="39"/>
      <c r="X114" s="42"/>
      <c r="Y114" s="83"/>
      <c r="Z114" s="39"/>
      <c r="AA114" s="39"/>
      <c r="AB114" s="40"/>
      <c r="AC114" s="41"/>
      <c r="AD114" s="39"/>
      <c r="AE114" s="39"/>
      <c r="AF114" s="42"/>
    </row>
    <row r="115" spans="1:32" s="194" customFormat="1" ht="12.75" customHeight="1">
      <c r="A115" s="195" t="s">
        <v>197</v>
      </c>
      <c r="B115" s="333" t="s">
        <v>198</v>
      </c>
      <c r="C115" s="333"/>
      <c r="D115" s="333"/>
      <c r="E115" s="333"/>
      <c r="F115" s="333"/>
      <c r="G115" s="39">
        <f>Q115+S115+U115+W115+Y115+AA115+AC115+AE115</f>
        <v>3</v>
      </c>
      <c r="H115" s="39">
        <f>J115+K115+L115</f>
        <v>54</v>
      </c>
      <c r="I115" s="39">
        <v>9</v>
      </c>
      <c r="J115" s="39">
        <v>18</v>
      </c>
      <c r="K115" s="39"/>
      <c r="L115" s="39">
        <v>36</v>
      </c>
      <c r="M115" s="39">
        <f>G115*36-J115-K115-L115</f>
        <v>54</v>
      </c>
      <c r="N115" s="39"/>
      <c r="O115" s="39"/>
      <c r="P115" s="42" t="s">
        <v>67</v>
      </c>
      <c r="Q115" s="83"/>
      <c r="R115" s="39"/>
      <c r="S115" s="39"/>
      <c r="T115" s="40"/>
      <c r="U115" s="41">
        <v>3</v>
      </c>
      <c r="V115" s="39">
        <v>54</v>
      </c>
      <c r="W115" s="39"/>
      <c r="X115" s="42"/>
      <c r="Y115" s="83"/>
      <c r="Z115" s="39"/>
      <c r="AA115" s="39"/>
      <c r="AB115" s="40"/>
      <c r="AC115" s="41"/>
      <c r="AD115" s="39"/>
      <c r="AE115" s="39"/>
      <c r="AF115" s="42"/>
    </row>
    <row r="116" spans="1:32" s="194" customFormat="1" ht="21.75" customHeight="1">
      <c r="A116" s="195" t="s">
        <v>199</v>
      </c>
      <c r="B116" s="333" t="s">
        <v>200</v>
      </c>
      <c r="C116" s="333"/>
      <c r="D116" s="333"/>
      <c r="E116" s="333"/>
      <c r="F116" s="333"/>
      <c r="G116" s="39"/>
      <c r="H116" s="39"/>
      <c r="I116" s="39"/>
      <c r="J116" s="39"/>
      <c r="K116" s="39"/>
      <c r="L116" s="39"/>
      <c r="M116" s="39"/>
      <c r="N116" s="39"/>
      <c r="O116" s="39"/>
      <c r="P116" s="42"/>
      <c r="Q116" s="83"/>
      <c r="R116" s="39"/>
      <c r="S116" s="39"/>
      <c r="T116" s="40"/>
      <c r="U116" s="41"/>
      <c r="V116" s="39"/>
      <c r="W116" s="39"/>
      <c r="X116" s="42"/>
      <c r="Y116" s="83"/>
      <c r="Z116" s="39"/>
      <c r="AA116" s="39"/>
      <c r="AB116" s="40"/>
      <c r="AC116" s="41"/>
      <c r="AD116" s="39"/>
      <c r="AE116" s="39"/>
      <c r="AF116" s="42"/>
    </row>
    <row r="117" spans="1:32" s="194" customFormat="1" ht="12.75" customHeight="1">
      <c r="A117" s="195" t="s">
        <v>201</v>
      </c>
      <c r="B117" s="333" t="s">
        <v>202</v>
      </c>
      <c r="C117" s="333"/>
      <c r="D117" s="333"/>
      <c r="E117" s="333"/>
      <c r="F117" s="333"/>
      <c r="G117" s="39">
        <f>Q117+S117+U117+W117+Y117+AA117+AC117+AE117</f>
        <v>3</v>
      </c>
      <c r="H117" s="39">
        <v>36</v>
      </c>
      <c r="I117" s="39">
        <v>9</v>
      </c>
      <c r="J117" s="39">
        <v>18</v>
      </c>
      <c r="K117" s="39">
        <v>18</v>
      </c>
      <c r="L117" s="39"/>
      <c r="M117" s="39">
        <v>72</v>
      </c>
      <c r="N117" s="39"/>
      <c r="O117" s="39"/>
      <c r="P117" s="42" t="s">
        <v>67</v>
      </c>
      <c r="Q117" s="83"/>
      <c r="R117" s="39"/>
      <c r="S117" s="39"/>
      <c r="T117" s="40"/>
      <c r="U117" s="41"/>
      <c r="V117" s="39"/>
      <c r="W117" s="39"/>
      <c r="X117" s="42"/>
      <c r="Y117" s="83"/>
      <c r="Z117" s="39"/>
      <c r="AA117" s="39"/>
      <c r="AB117" s="40"/>
      <c r="AC117" s="41"/>
      <c r="AD117" s="39"/>
      <c r="AE117" s="39">
        <v>3</v>
      </c>
      <c r="AF117" s="42">
        <v>36</v>
      </c>
    </row>
    <row r="118" spans="1:32" s="194" customFormat="1" ht="16.5" customHeight="1">
      <c r="A118" s="195" t="s">
        <v>203</v>
      </c>
      <c r="B118" s="333" t="s">
        <v>204</v>
      </c>
      <c r="C118" s="333"/>
      <c r="D118" s="333"/>
      <c r="E118" s="333"/>
      <c r="F118" s="333"/>
      <c r="G118" s="39"/>
      <c r="H118" s="39"/>
      <c r="I118" s="39"/>
      <c r="J118" s="39"/>
      <c r="K118" s="39"/>
      <c r="L118" s="39"/>
      <c r="M118" s="39"/>
      <c r="N118" s="39"/>
      <c r="O118" s="39"/>
      <c r="P118" s="42"/>
      <c r="Q118" s="83"/>
      <c r="R118" s="39"/>
      <c r="S118" s="39"/>
      <c r="T118" s="40"/>
      <c r="U118" s="41"/>
      <c r="V118" s="39"/>
      <c r="W118" s="39"/>
      <c r="X118" s="42"/>
      <c r="Y118" s="83"/>
      <c r="Z118" s="39"/>
      <c r="AA118" s="39"/>
      <c r="AB118" s="40"/>
      <c r="AC118" s="41"/>
      <c r="AD118" s="39"/>
      <c r="AE118" s="39"/>
      <c r="AF118" s="42"/>
    </row>
    <row r="119" spans="1:32" s="194" customFormat="1" ht="20.25" customHeight="1">
      <c r="A119" s="195" t="s">
        <v>205</v>
      </c>
      <c r="B119" s="333" t="s">
        <v>206</v>
      </c>
      <c r="C119" s="333"/>
      <c r="D119" s="333"/>
      <c r="E119" s="333"/>
      <c r="F119" s="333"/>
      <c r="G119" s="39">
        <f>Q119+S119+U119+W119+Y119+AA119+AC119+AE119</f>
        <v>3</v>
      </c>
      <c r="H119" s="39">
        <v>36</v>
      </c>
      <c r="I119" s="39">
        <v>9</v>
      </c>
      <c r="J119" s="39">
        <v>18</v>
      </c>
      <c r="K119" s="39">
        <v>18</v>
      </c>
      <c r="L119" s="39"/>
      <c r="M119" s="39">
        <v>72</v>
      </c>
      <c r="N119" s="39"/>
      <c r="O119" s="39">
        <v>36</v>
      </c>
      <c r="P119" s="151" t="s">
        <v>49</v>
      </c>
      <c r="Q119" s="83"/>
      <c r="R119" s="39"/>
      <c r="S119" s="39"/>
      <c r="T119" s="40"/>
      <c r="U119" s="41"/>
      <c r="V119" s="39"/>
      <c r="W119" s="39">
        <v>3</v>
      </c>
      <c r="X119" s="42">
        <v>36</v>
      </c>
      <c r="Y119" s="83"/>
      <c r="Z119" s="39"/>
      <c r="AA119" s="39"/>
      <c r="AB119" s="40"/>
      <c r="AC119" s="41"/>
      <c r="AD119" s="39"/>
      <c r="AE119" s="39"/>
      <c r="AF119" s="42"/>
    </row>
    <row r="120" spans="1:32" s="194" customFormat="1" ht="15" customHeight="1">
      <c r="A120" s="195" t="s">
        <v>207</v>
      </c>
      <c r="B120" s="367" t="s">
        <v>208</v>
      </c>
      <c r="C120" s="367"/>
      <c r="D120" s="367"/>
      <c r="E120" s="367"/>
      <c r="F120" s="367"/>
      <c r="G120" s="125"/>
      <c r="H120" s="125"/>
      <c r="I120" s="125"/>
      <c r="J120" s="125"/>
      <c r="K120" s="125"/>
      <c r="L120" s="125"/>
      <c r="M120" s="125"/>
      <c r="N120" s="125"/>
      <c r="O120" s="125"/>
      <c r="P120" s="128"/>
      <c r="Q120" s="127"/>
      <c r="R120" s="125"/>
      <c r="S120" s="125"/>
      <c r="T120" s="126"/>
      <c r="U120" s="124"/>
      <c r="V120" s="125"/>
      <c r="W120" s="125"/>
      <c r="X120" s="128"/>
      <c r="Y120" s="127"/>
      <c r="Z120" s="125"/>
      <c r="AA120" s="125"/>
      <c r="AB120" s="126"/>
      <c r="AC120" s="124"/>
      <c r="AD120" s="125"/>
      <c r="AE120" s="125"/>
      <c r="AF120" s="128"/>
    </row>
    <row r="121" spans="1:32" s="194" customFormat="1" ht="21" customHeight="1">
      <c r="A121" s="187" t="s">
        <v>146</v>
      </c>
      <c r="B121" s="368" t="s">
        <v>144</v>
      </c>
      <c r="C121" s="368"/>
      <c r="D121" s="368"/>
      <c r="E121" s="368"/>
      <c r="F121" s="368"/>
      <c r="G121" s="205">
        <f aca="true" t="shared" si="23" ref="G121:O121">SUM(G122:G130)</f>
        <v>12</v>
      </c>
      <c r="H121" s="205">
        <f t="shared" si="23"/>
        <v>216</v>
      </c>
      <c r="I121" s="205">
        <f t="shared" si="23"/>
        <v>36</v>
      </c>
      <c r="J121" s="205">
        <f t="shared" si="23"/>
        <v>72</v>
      </c>
      <c r="K121" s="205">
        <f t="shared" si="23"/>
        <v>108</v>
      </c>
      <c r="L121" s="205">
        <f t="shared" si="23"/>
        <v>36</v>
      </c>
      <c r="M121" s="205">
        <f t="shared" si="23"/>
        <v>216</v>
      </c>
      <c r="N121" s="205">
        <f t="shared" si="23"/>
        <v>0</v>
      </c>
      <c r="O121" s="205">
        <f t="shared" si="23"/>
        <v>0</v>
      </c>
      <c r="P121" s="206" t="s">
        <v>60</v>
      </c>
      <c r="Q121" s="207">
        <f aca="true" t="shared" si="24" ref="Q121:AF121">SUM(Q122:Q130)</f>
        <v>0</v>
      </c>
      <c r="R121" s="205">
        <f t="shared" si="24"/>
        <v>0</v>
      </c>
      <c r="S121" s="205">
        <f t="shared" si="24"/>
        <v>0</v>
      </c>
      <c r="T121" s="208">
        <f t="shared" si="24"/>
        <v>0</v>
      </c>
      <c r="U121" s="209">
        <f t="shared" si="24"/>
        <v>0</v>
      </c>
      <c r="V121" s="205">
        <f t="shared" si="24"/>
        <v>0</v>
      </c>
      <c r="W121" s="205">
        <f t="shared" si="24"/>
        <v>0</v>
      </c>
      <c r="X121" s="206">
        <f t="shared" si="24"/>
        <v>0</v>
      </c>
      <c r="Y121" s="207">
        <f t="shared" si="24"/>
        <v>0</v>
      </c>
      <c r="Z121" s="205">
        <f t="shared" si="24"/>
        <v>0</v>
      </c>
      <c r="AA121" s="205">
        <f t="shared" si="24"/>
        <v>3</v>
      </c>
      <c r="AB121" s="208">
        <f t="shared" si="24"/>
        <v>54</v>
      </c>
      <c r="AC121" s="209">
        <f t="shared" si="24"/>
        <v>3</v>
      </c>
      <c r="AD121" s="205">
        <f t="shared" si="24"/>
        <v>54</v>
      </c>
      <c r="AE121" s="205">
        <f t="shared" si="24"/>
        <v>6</v>
      </c>
      <c r="AF121" s="208">
        <f t="shared" si="24"/>
        <v>108</v>
      </c>
    </row>
    <row r="122" spans="1:32" s="216" customFormat="1" ht="15" customHeight="1">
      <c r="A122" s="195" t="s">
        <v>209</v>
      </c>
      <c r="B122" s="369" t="s">
        <v>210</v>
      </c>
      <c r="C122" s="369"/>
      <c r="D122" s="369"/>
      <c r="E122" s="369"/>
      <c r="F122" s="369"/>
      <c r="G122" s="210">
        <f>Q122+S122+U122+W122+Y122+AA122+AC122+AE122</f>
        <v>3</v>
      </c>
      <c r="H122" s="210">
        <f>J122+K122+L122</f>
        <v>54</v>
      </c>
      <c r="I122" s="210">
        <v>9</v>
      </c>
      <c r="J122" s="210">
        <v>18</v>
      </c>
      <c r="K122" s="210"/>
      <c r="L122" s="210">
        <v>36</v>
      </c>
      <c r="M122" s="211">
        <f>G122*36-J122-K122-L122</f>
        <v>54</v>
      </c>
      <c r="N122" s="210"/>
      <c r="O122" s="210"/>
      <c r="P122" s="212" t="s">
        <v>67</v>
      </c>
      <c r="Q122" s="213"/>
      <c r="R122" s="210"/>
      <c r="S122" s="210"/>
      <c r="T122" s="214"/>
      <c r="U122" s="215"/>
      <c r="V122" s="210"/>
      <c r="W122" s="210"/>
      <c r="X122" s="212"/>
      <c r="Y122" s="213"/>
      <c r="Z122" s="210"/>
      <c r="AA122" s="210">
        <v>3</v>
      </c>
      <c r="AB122" s="214">
        <v>54</v>
      </c>
      <c r="AC122" s="215"/>
      <c r="AD122" s="210"/>
      <c r="AE122" s="210"/>
      <c r="AF122" s="214"/>
    </row>
    <row r="123" spans="1:32" s="194" customFormat="1" ht="21" customHeight="1">
      <c r="A123" s="195" t="s">
        <v>211</v>
      </c>
      <c r="B123" s="333" t="s">
        <v>212</v>
      </c>
      <c r="C123" s="333"/>
      <c r="D123" s="333"/>
      <c r="E123" s="333"/>
      <c r="F123" s="333"/>
      <c r="G123" s="36"/>
      <c r="H123" s="36"/>
      <c r="I123" s="39"/>
      <c r="J123" s="39"/>
      <c r="K123" s="39"/>
      <c r="L123" s="39"/>
      <c r="M123" s="39"/>
      <c r="N123" s="39"/>
      <c r="O123" s="39"/>
      <c r="P123" s="40"/>
      <c r="Q123" s="41"/>
      <c r="R123" s="39"/>
      <c r="S123" s="39"/>
      <c r="T123" s="42"/>
      <c r="U123" s="83"/>
      <c r="V123" s="39"/>
      <c r="W123" s="39"/>
      <c r="X123" s="40"/>
      <c r="Y123" s="41"/>
      <c r="Z123" s="39"/>
      <c r="AA123" s="39"/>
      <c r="AB123" s="42"/>
      <c r="AC123" s="83"/>
      <c r="AD123" s="39"/>
      <c r="AE123" s="39"/>
      <c r="AF123" s="42"/>
    </row>
    <row r="124" spans="1:32" s="216" customFormat="1" ht="24.75" customHeight="1">
      <c r="A124" s="195" t="s">
        <v>213</v>
      </c>
      <c r="B124" s="333" t="s">
        <v>214</v>
      </c>
      <c r="C124" s="333"/>
      <c r="D124" s="333"/>
      <c r="E124" s="333"/>
      <c r="F124" s="333"/>
      <c r="G124" s="36">
        <f>Q124+S124+U124+W124+Y124+AA124+AC124+AE124</f>
        <v>3</v>
      </c>
      <c r="H124" s="36">
        <v>54</v>
      </c>
      <c r="I124" s="36">
        <v>9</v>
      </c>
      <c r="J124" s="36">
        <v>18</v>
      </c>
      <c r="K124" s="36">
        <v>36</v>
      </c>
      <c r="L124" s="36"/>
      <c r="M124" s="39">
        <v>54</v>
      </c>
      <c r="N124" s="36"/>
      <c r="O124" s="36"/>
      <c r="P124" s="37" t="s">
        <v>64</v>
      </c>
      <c r="Q124" s="38"/>
      <c r="R124" s="36"/>
      <c r="S124" s="36"/>
      <c r="T124" s="86"/>
      <c r="U124" s="35"/>
      <c r="V124" s="36"/>
      <c r="W124" s="36"/>
      <c r="X124" s="37"/>
      <c r="Y124" s="38"/>
      <c r="Z124" s="36"/>
      <c r="AA124" s="36"/>
      <c r="AB124" s="86"/>
      <c r="AC124" s="35">
        <v>3</v>
      </c>
      <c r="AD124" s="36">
        <v>54</v>
      </c>
      <c r="AE124" s="36"/>
      <c r="AF124" s="86"/>
    </row>
    <row r="125" spans="1:32" s="194" customFormat="1" ht="16.5" customHeight="1">
      <c r="A125" s="195" t="s">
        <v>215</v>
      </c>
      <c r="B125" s="333" t="s">
        <v>216</v>
      </c>
      <c r="C125" s="333"/>
      <c r="D125" s="333"/>
      <c r="E125" s="333"/>
      <c r="F125" s="333"/>
      <c r="G125" s="36"/>
      <c r="H125" s="39"/>
      <c r="I125" s="39"/>
      <c r="J125" s="39"/>
      <c r="K125" s="39"/>
      <c r="L125" s="39"/>
      <c r="M125" s="39"/>
      <c r="N125" s="39"/>
      <c r="O125" s="39"/>
      <c r="P125" s="40"/>
      <c r="Q125" s="41"/>
      <c r="R125" s="39"/>
      <c r="S125" s="39"/>
      <c r="T125" s="42"/>
      <c r="U125" s="83"/>
      <c r="V125" s="39"/>
      <c r="W125" s="39"/>
      <c r="X125" s="40"/>
      <c r="Y125" s="41"/>
      <c r="Z125" s="39"/>
      <c r="AA125" s="39"/>
      <c r="AB125" s="42"/>
      <c r="AC125" s="83"/>
      <c r="AD125" s="39"/>
      <c r="AE125" s="39"/>
      <c r="AF125" s="42"/>
    </row>
    <row r="126" spans="1:32" s="194" customFormat="1" ht="24" customHeight="1">
      <c r="A126" s="195" t="s">
        <v>217</v>
      </c>
      <c r="B126" s="333" t="s">
        <v>218</v>
      </c>
      <c r="C126" s="333"/>
      <c r="D126" s="333"/>
      <c r="E126" s="333"/>
      <c r="F126" s="333"/>
      <c r="G126" s="36">
        <f>Q126+S126+U126+W126+Y126+AA126+AC126+AE126</f>
        <v>3</v>
      </c>
      <c r="H126" s="39">
        <f>J126+K126+L126</f>
        <v>54</v>
      </c>
      <c r="I126" s="39">
        <v>9</v>
      </c>
      <c r="J126" s="39">
        <v>18</v>
      </c>
      <c r="K126" s="39">
        <v>36</v>
      </c>
      <c r="L126" s="39"/>
      <c r="M126" s="39">
        <f>G126*36-J126-K126-L126</f>
        <v>54</v>
      </c>
      <c r="N126" s="39"/>
      <c r="O126" s="39"/>
      <c r="P126" s="40" t="s">
        <v>64</v>
      </c>
      <c r="Q126" s="41"/>
      <c r="R126" s="39"/>
      <c r="S126" s="39"/>
      <c r="T126" s="42"/>
      <c r="U126" s="83"/>
      <c r="V126" s="39"/>
      <c r="W126" s="39"/>
      <c r="X126" s="40"/>
      <c r="Y126" s="41"/>
      <c r="Z126" s="39"/>
      <c r="AA126" s="39"/>
      <c r="AB126" s="42"/>
      <c r="AC126" s="83"/>
      <c r="AD126" s="39"/>
      <c r="AE126" s="39">
        <v>3</v>
      </c>
      <c r="AF126" s="42">
        <v>54</v>
      </c>
    </row>
    <row r="127" spans="1:32" s="194" customFormat="1" ht="12.75" customHeight="1">
      <c r="A127" s="195" t="s">
        <v>219</v>
      </c>
      <c r="B127" s="333" t="s">
        <v>220</v>
      </c>
      <c r="C127" s="333"/>
      <c r="D127" s="333"/>
      <c r="E127" s="333"/>
      <c r="F127" s="333"/>
      <c r="G127" s="36"/>
      <c r="H127" s="39"/>
      <c r="I127" s="39"/>
      <c r="J127" s="39"/>
      <c r="K127" s="39"/>
      <c r="L127" s="39"/>
      <c r="M127" s="39"/>
      <c r="N127" s="39"/>
      <c r="O127" s="39"/>
      <c r="P127" s="40"/>
      <c r="Q127" s="41"/>
      <c r="R127" s="39"/>
      <c r="S127" s="39"/>
      <c r="T127" s="42"/>
      <c r="U127" s="83"/>
      <c r="V127" s="39"/>
      <c r="W127" s="39"/>
      <c r="X127" s="40"/>
      <c r="Y127" s="41"/>
      <c r="Z127" s="39"/>
      <c r="AA127" s="39"/>
      <c r="AB127" s="42"/>
      <c r="AC127" s="83"/>
      <c r="AD127" s="39"/>
      <c r="AE127" s="39"/>
      <c r="AF127" s="42"/>
    </row>
    <row r="128" spans="1:32" s="194" customFormat="1" ht="24" customHeight="1">
      <c r="A128" s="195" t="s">
        <v>221</v>
      </c>
      <c r="B128" s="333" t="s">
        <v>222</v>
      </c>
      <c r="C128" s="333"/>
      <c r="D128" s="333"/>
      <c r="E128" s="333"/>
      <c r="F128" s="333"/>
      <c r="G128" s="39">
        <f>Q128+S128+U128+W128+Y128+AA128+AC128+AE128</f>
        <v>3</v>
      </c>
      <c r="H128" s="39">
        <f>R128+T128+V128+X128+Z128+AB128+AD128+AF128</f>
        <v>54</v>
      </c>
      <c r="I128" s="39">
        <v>9</v>
      </c>
      <c r="J128" s="39">
        <v>18</v>
      </c>
      <c r="K128" s="39">
        <v>36</v>
      </c>
      <c r="L128" s="39"/>
      <c r="M128" s="39">
        <f>G128*36-J128-K128-L128</f>
        <v>54</v>
      </c>
      <c r="N128" s="39"/>
      <c r="O128" s="39"/>
      <c r="P128" s="40" t="s">
        <v>67</v>
      </c>
      <c r="Q128" s="41"/>
      <c r="R128" s="39"/>
      <c r="S128" s="39"/>
      <c r="T128" s="42"/>
      <c r="U128" s="83"/>
      <c r="V128" s="39"/>
      <c r="W128" s="39"/>
      <c r="X128" s="40"/>
      <c r="Y128" s="41"/>
      <c r="Z128" s="39"/>
      <c r="AA128" s="39"/>
      <c r="AB128" s="42"/>
      <c r="AC128" s="83"/>
      <c r="AD128" s="39"/>
      <c r="AE128" s="39">
        <v>3</v>
      </c>
      <c r="AF128" s="42">
        <v>54</v>
      </c>
    </row>
    <row r="129" spans="1:32" s="194" customFormat="1" ht="24" customHeight="1">
      <c r="A129" s="195" t="s">
        <v>223</v>
      </c>
      <c r="B129" s="370" t="s">
        <v>224</v>
      </c>
      <c r="C129" s="370"/>
      <c r="D129" s="370"/>
      <c r="E129" s="370"/>
      <c r="F129" s="370"/>
      <c r="G129" s="49"/>
      <c r="H129" s="49"/>
      <c r="I129" s="49"/>
      <c r="J129" s="49"/>
      <c r="K129" s="49"/>
      <c r="L129" s="49"/>
      <c r="M129" s="49"/>
      <c r="N129" s="49"/>
      <c r="O129" s="49"/>
      <c r="P129" s="50"/>
      <c r="Q129" s="51"/>
      <c r="R129" s="49"/>
      <c r="S129" s="49"/>
      <c r="T129" s="52"/>
      <c r="U129" s="217"/>
      <c r="V129" s="49"/>
      <c r="W129" s="49"/>
      <c r="X129" s="50"/>
      <c r="Y129" s="51"/>
      <c r="Z129" s="49"/>
      <c r="AA129" s="49"/>
      <c r="AB129" s="52"/>
      <c r="AC129" s="217"/>
      <c r="AD129" s="49"/>
      <c r="AE129" s="49"/>
      <c r="AF129" s="52"/>
    </row>
    <row r="130" spans="2:6" s="194" customFormat="1" ht="4.5" customHeight="1">
      <c r="B130" s="216"/>
      <c r="C130" s="216"/>
      <c r="D130" s="216"/>
      <c r="E130" s="216"/>
      <c r="F130" s="216"/>
    </row>
    <row r="131" spans="2:22" s="194" customFormat="1" ht="12.75">
      <c r="B131" s="216"/>
      <c r="C131" s="216"/>
      <c r="D131" s="371" t="s">
        <v>225</v>
      </c>
      <c r="E131" s="371"/>
      <c r="F131" s="371"/>
      <c r="G131" s="371"/>
      <c r="H131" s="371"/>
      <c r="I131" s="371"/>
      <c r="J131" s="371"/>
      <c r="K131" s="371"/>
      <c r="L131" s="371"/>
      <c r="M131" s="371"/>
      <c r="N131" s="169"/>
      <c r="O131" s="218"/>
      <c r="P131" s="218"/>
      <c r="Q131" s="372" t="s">
        <v>226</v>
      </c>
      <c r="R131" s="372"/>
      <c r="S131" s="372"/>
      <c r="T131" s="372"/>
      <c r="U131" s="372"/>
      <c r="V131" s="372"/>
    </row>
    <row r="132" spans="2:22" s="194" customFormat="1" ht="12.75">
      <c r="B132" s="216"/>
      <c r="C132" s="216"/>
      <c r="D132" s="371"/>
      <c r="E132" s="371"/>
      <c r="F132" s="371"/>
      <c r="G132" s="371"/>
      <c r="H132" s="371"/>
      <c r="I132" s="371"/>
      <c r="J132" s="371"/>
      <c r="K132" s="169"/>
      <c r="L132" s="169"/>
      <c r="M132" s="169"/>
      <c r="N132" s="169"/>
      <c r="O132" s="179"/>
      <c r="P132" s="179"/>
      <c r="Q132" s="179"/>
      <c r="R132" s="179"/>
      <c r="S132" s="179"/>
      <c r="T132" s="179"/>
      <c r="U132" s="169"/>
      <c r="V132" s="169"/>
    </row>
    <row r="133" spans="1:32" s="174" customFormat="1" ht="17.25" customHeight="1">
      <c r="A133" s="169"/>
      <c r="B133" s="170"/>
      <c r="C133" s="170"/>
      <c r="D133" s="171"/>
      <c r="E133" s="346" t="s">
        <v>227</v>
      </c>
      <c r="F133" s="346"/>
      <c r="G133" s="346"/>
      <c r="H133" s="346"/>
      <c r="I133" s="346"/>
      <c r="J133" s="346"/>
      <c r="K133" s="346"/>
      <c r="L133" s="346"/>
      <c r="M133" s="346"/>
      <c r="N133" s="346"/>
      <c r="O133" s="346"/>
      <c r="P133" s="346"/>
      <c r="Q133" s="346"/>
      <c r="R133" s="346"/>
      <c r="S133" s="346"/>
      <c r="T133" s="346"/>
      <c r="U133" s="346"/>
      <c r="V133" s="172"/>
      <c r="W133" s="173"/>
      <c r="X133" s="173"/>
      <c r="Y133" s="169"/>
      <c r="Z133" s="169"/>
      <c r="AA133" s="169"/>
      <c r="AB133" s="169"/>
      <c r="AC133" s="169"/>
      <c r="AD133" s="169"/>
      <c r="AE133" s="169"/>
      <c r="AF133" s="169"/>
    </row>
    <row r="134" spans="1:32" s="174" customFormat="1" ht="14.25" customHeight="1">
      <c r="A134" s="175"/>
      <c r="B134" s="176"/>
      <c r="C134" s="176"/>
      <c r="D134" s="373" t="s">
        <v>183</v>
      </c>
      <c r="E134" s="373"/>
      <c r="F134" s="373"/>
      <c r="G134" s="373"/>
      <c r="H134" s="373"/>
      <c r="I134" s="373"/>
      <c r="J134" s="373"/>
      <c r="K134" s="373"/>
      <c r="L134" s="373"/>
      <c r="M134" s="373"/>
      <c r="N134" s="373"/>
      <c r="O134" s="373"/>
      <c r="P134" s="373"/>
      <c r="Q134" s="373"/>
      <c r="R134" s="373"/>
      <c r="S134" s="373"/>
      <c r="T134" s="373"/>
      <c r="U134" s="373"/>
      <c r="V134" s="373"/>
      <c r="W134" s="373"/>
      <c r="X134" s="373"/>
      <c r="Y134" s="177"/>
      <c r="Z134" s="177"/>
      <c r="AA134" s="177"/>
      <c r="AB134" s="177"/>
      <c r="AC134" s="177"/>
      <c r="AD134" s="177"/>
      <c r="AE134" s="177"/>
      <c r="AF134" s="178"/>
    </row>
    <row r="135" spans="1:32" s="174" customFormat="1" ht="17.25" customHeight="1">
      <c r="A135" s="169"/>
      <c r="B135" s="170"/>
      <c r="C135" s="170"/>
      <c r="D135" s="170"/>
      <c r="E135" s="348" t="s">
        <v>228</v>
      </c>
      <c r="F135" s="348"/>
      <c r="G135" s="348"/>
      <c r="H135" s="348"/>
      <c r="I135" s="348"/>
      <c r="J135" s="348"/>
      <c r="K135" s="348"/>
      <c r="L135" s="348"/>
      <c r="M135" s="348"/>
      <c r="N135" s="348"/>
      <c r="O135" s="348"/>
      <c r="P135" s="348"/>
      <c r="Q135" s="348"/>
      <c r="R135" s="348"/>
      <c r="S135" s="348"/>
      <c r="T135" s="348"/>
      <c r="U135" s="348"/>
      <c r="V135" s="17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80"/>
    </row>
    <row r="136" spans="1:32" s="183" customFormat="1" ht="7.5" customHeight="1">
      <c r="A136" s="374" t="s">
        <v>31</v>
      </c>
      <c r="B136" s="375" t="s">
        <v>32</v>
      </c>
      <c r="C136" s="375"/>
      <c r="D136" s="375"/>
      <c r="E136" s="375"/>
      <c r="F136" s="375"/>
      <c r="G136" s="376" t="s">
        <v>33</v>
      </c>
      <c r="H136" s="377" t="s">
        <v>34</v>
      </c>
      <c r="I136" s="377"/>
      <c r="J136" s="377"/>
      <c r="K136" s="377"/>
      <c r="L136" s="377"/>
      <c r="M136" s="377" t="s">
        <v>35</v>
      </c>
      <c r="N136" s="377"/>
      <c r="O136" s="377"/>
      <c r="P136" s="378" t="s">
        <v>36</v>
      </c>
      <c r="Q136" s="379" t="s">
        <v>37</v>
      </c>
      <c r="R136" s="379"/>
      <c r="S136" s="379"/>
      <c r="T136" s="379"/>
      <c r="U136" s="379"/>
      <c r="V136" s="379"/>
      <c r="W136" s="379"/>
      <c r="X136" s="379"/>
      <c r="Y136" s="379"/>
      <c r="Z136" s="379"/>
      <c r="AA136" s="379"/>
      <c r="AB136" s="379"/>
      <c r="AC136" s="379"/>
      <c r="AD136" s="379"/>
      <c r="AE136" s="379"/>
      <c r="AF136" s="379"/>
    </row>
    <row r="137" spans="1:32" s="183" customFormat="1" ht="11.25" customHeight="1">
      <c r="A137" s="374"/>
      <c r="B137" s="375"/>
      <c r="C137" s="375"/>
      <c r="D137" s="375"/>
      <c r="E137" s="375"/>
      <c r="F137" s="375"/>
      <c r="G137" s="376"/>
      <c r="H137" s="377"/>
      <c r="I137" s="377"/>
      <c r="J137" s="377"/>
      <c r="K137" s="377"/>
      <c r="L137" s="377"/>
      <c r="M137" s="377"/>
      <c r="N137" s="377"/>
      <c r="O137" s="377"/>
      <c r="P137" s="378"/>
      <c r="Q137" s="379"/>
      <c r="R137" s="379"/>
      <c r="S137" s="379"/>
      <c r="T137" s="379"/>
      <c r="U137" s="379"/>
      <c r="V137" s="379"/>
      <c r="W137" s="379"/>
      <c r="X137" s="379"/>
      <c r="Y137" s="379"/>
      <c r="Z137" s="379"/>
      <c r="AA137" s="379"/>
      <c r="AB137" s="379"/>
      <c r="AC137" s="379"/>
      <c r="AD137" s="379"/>
      <c r="AE137" s="379"/>
      <c r="AF137" s="379"/>
    </row>
    <row r="138" spans="1:32" s="183" customFormat="1" ht="22.5" customHeight="1">
      <c r="A138" s="374"/>
      <c r="B138" s="375"/>
      <c r="C138" s="375"/>
      <c r="D138" s="375"/>
      <c r="E138" s="375"/>
      <c r="F138" s="375"/>
      <c r="G138" s="376"/>
      <c r="H138" s="380" t="s">
        <v>25</v>
      </c>
      <c r="I138" s="381" t="s">
        <v>38</v>
      </c>
      <c r="J138" s="382" t="s">
        <v>39</v>
      </c>
      <c r="K138" s="382"/>
      <c r="L138" s="382"/>
      <c r="M138" s="383" t="s">
        <v>25</v>
      </c>
      <c r="N138" s="382" t="s">
        <v>40</v>
      </c>
      <c r="O138" s="382"/>
      <c r="P138" s="378"/>
      <c r="Q138" s="379" t="s">
        <v>41</v>
      </c>
      <c r="R138" s="379"/>
      <c r="S138" s="379"/>
      <c r="T138" s="379"/>
      <c r="U138" s="379" t="s">
        <v>42</v>
      </c>
      <c r="V138" s="379"/>
      <c r="W138" s="379"/>
      <c r="X138" s="379"/>
      <c r="Y138" s="379" t="s">
        <v>43</v>
      </c>
      <c r="Z138" s="379"/>
      <c r="AA138" s="379"/>
      <c r="AB138" s="379"/>
      <c r="AC138" s="379" t="s">
        <v>44</v>
      </c>
      <c r="AD138" s="379"/>
      <c r="AE138" s="379"/>
      <c r="AF138" s="379"/>
    </row>
    <row r="139" spans="1:32" s="183" customFormat="1" ht="17.25" customHeight="1">
      <c r="A139" s="374"/>
      <c r="B139" s="375"/>
      <c r="C139" s="375"/>
      <c r="D139" s="375"/>
      <c r="E139" s="375"/>
      <c r="F139" s="375"/>
      <c r="G139" s="376"/>
      <c r="H139" s="380"/>
      <c r="I139" s="381"/>
      <c r="J139" s="223" t="s">
        <v>45</v>
      </c>
      <c r="K139" s="223" t="s">
        <v>46</v>
      </c>
      <c r="L139" s="224" t="s">
        <v>47</v>
      </c>
      <c r="M139" s="383"/>
      <c r="N139" s="225" t="s">
        <v>229</v>
      </c>
      <c r="O139" s="226" t="s">
        <v>49</v>
      </c>
      <c r="P139" s="378"/>
      <c r="Q139" s="384" t="s">
        <v>50</v>
      </c>
      <c r="R139" s="384"/>
      <c r="S139" s="385" t="s">
        <v>51</v>
      </c>
      <c r="T139" s="385"/>
      <c r="U139" s="384" t="s">
        <v>52</v>
      </c>
      <c r="V139" s="384"/>
      <c r="W139" s="385" t="s">
        <v>53</v>
      </c>
      <c r="X139" s="385"/>
      <c r="Y139" s="384" t="s">
        <v>54</v>
      </c>
      <c r="Z139" s="384"/>
      <c r="AA139" s="386" t="s">
        <v>55</v>
      </c>
      <c r="AB139" s="386"/>
      <c r="AC139" s="387" t="s">
        <v>56</v>
      </c>
      <c r="AD139" s="387"/>
      <c r="AE139" s="386" t="s">
        <v>57</v>
      </c>
      <c r="AF139" s="386"/>
    </row>
    <row r="140" spans="1:32" s="183" customFormat="1" ht="24" customHeight="1">
      <c r="A140" s="227" t="s">
        <v>230</v>
      </c>
      <c r="B140" s="388" t="s">
        <v>59</v>
      </c>
      <c r="C140" s="388"/>
      <c r="D140" s="388"/>
      <c r="E140" s="388"/>
      <c r="F140" s="388"/>
      <c r="G140" s="219"/>
      <c r="H140" s="49"/>
      <c r="I140" s="221"/>
      <c r="J140" s="223"/>
      <c r="K140" s="223"/>
      <c r="L140" s="224"/>
      <c r="M140" s="222"/>
      <c r="N140" s="225"/>
      <c r="O140" s="226"/>
      <c r="P140" s="220"/>
      <c r="Q140" s="202"/>
      <c r="R140" s="228"/>
      <c r="S140" s="189"/>
      <c r="T140" s="229"/>
      <c r="U140" s="202"/>
      <c r="V140" s="228"/>
      <c r="W140" s="189"/>
      <c r="X140" s="229"/>
      <c r="Y140" s="202"/>
      <c r="Z140" s="228"/>
      <c r="AA140" s="189"/>
      <c r="AB140" s="229"/>
      <c r="AC140" s="202"/>
      <c r="AD140" s="228"/>
      <c r="AE140" s="189"/>
      <c r="AF140" s="229"/>
    </row>
    <row r="141" spans="1:32" s="183" customFormat="1" ht="21.75" customHeight="1">
      <c r="A141" s="227"/>
      <c r="B141" s="389" t="s">
        <v>231</v>
      </c>
      <c r="C141" s="389"/>
      <c r="D141" s="389"/>
      <c r="E141" s="389"/>
      <c r="F141" s="389"/>
      <c r="G141" s="219"/>
      <c r="H141" s="49"/>
      <c r="I141" s="221"/>
      <c r="J141" s="223"/>
      <c r="K141" s="223"/>
      <c r="L141" s="224"/>
      <c r="M141" s="222"/>
      <c r="N141" s="225"/>
      <c r="O141" s="226"/>
      <c r="P141" s="220"/>
      <c r="Q141" s="202"/>
      <c r="R141" s="228"/>
      <c r="S141" s="189"/>
      <c r="T141" s="229"/>
      <c r="U141" s="202"/>
      <c r="V141" s="228"/>
      <c r="W141" s="189"/>
      <c r="X141" s="229"/>
      <c r="Y141" s="202"/>
      <c r="Z141" s="228"/>
      <c r="AA141" s="189"/>
      <c r="AB141" s="229"/>
      <c r="AC141" s="202"/>
      <c r="AD141" s="228"/>
      <c r="AE141" s="189"/>
      <c r="AF141" s="229"/>
    </row>
    <row r="142" spans="1:32" s="183" customFormat="1" ht="24" customHeight="1">
      <c r="A142" s="230" t="s">
        <v>72</v>
      </c>
      <c r="B142" s="390" t="s">
        <v>73</v>
      </c>
      <c r="C142" s="390"/>
      <c r="D142" s="390"/>
      <c r="E142" s="390"/>
      <c r="F142" s="390"/>
      <c r="G142" s="96">
        <v>6</v>
      </c>
      <c r="H142" s="96">
        <f>J142+K142+L142</f>
        <v>90</v>
      </c>
      <c r="I142" s="96">
        <v>18</v>
      </c>
      <c r="J142" s="96">
        <v>54</v>
      </c>
      <c r="K142" s="96">
        <v>36</v>
      </c>
      <c r="L142" s="96"/>
      <c r="M142" s="96">
        <f>G142*36-J142-K142-L142</f>
        <v>126</v>
      </c>
      <c r="N142" s="96"/>
      <c r="O142" s="96">
        <v>36</v>
      </c>
      <c r="P142" s="82" t="s">
        <v>49</v>
      </c>
      <c r="Q142" s="103"/>
      <c r="R142" s="96"/>
      <c r="S142" s="96"/>
      <c r="T142" s="82"/>
      <c r="U142" s="103">
        <v>6</v>
      </c>
      <c r="V142" s="96">
        <v>90</v>
      </c>
      <c r="W142" s="39"/>
      <c r="X142" s="42"/>
      <c r="Y142" s="83"/>
      <c r="Z142" s="39"/>
      <c r="AA142" s="39"/>
      <c r="AB142" s="40"/>
      <c r="AC142" s="41"/>
      <c r="AD142" s="39"/>
      <c r="AE142" s="39"/>
      <c r="AF142" s="42"/>
    </row>
    <row r="143" spans="1:32" s="183" customFormat="1" ht="16.5" customHeight="1">
      <c r="A143" s="231" t="s">
        <v>232</v>
      </c>
      <c r="B143" s="333" t="s">
        <v>233</v>
      </c>
      <c r="C143" s="333"/>
      <c r="D143" s="333"/>
      <c r="E143" s="333"/>
      <c r="F143" s="333"/>
      <c r="G143" s="39">
        <v>3</v>
      </c>
      <c r="H143" s="196"/>
      <c r="I143" s="39"/>
      <c r="J143" s="39"/>
      <c r="K143" s="39"/>
      <c r="L143" s="39"/>
      <c r="M143" s="39"/>
      <c r="N143" s="232"/>
      <c r="O143" s="40"/>
      <c r="P143" s="42"/>
      <c r="Q143" s="233"/>
      <c r="R143" s="234"/>
      <c r="S143" s="235"/>
      <c r="T143" s="236"/>
      <c r="U143" s="233"/>
      <c r="V143" s="234"/>
      <c r="W143" s="235"/>
      <c r="X143" s="236"/>
      <c r="Y143" s="233"/>
      <c r="Z143" s="234"/>
      <c r="AA143" s="235"/>
      <c r="AB143" s="236"/>
      <c r="AC143" s="233"/>
      <c r="AD143" s="234"/>
      <c r="AE143" s="235"/>
      <c r="AF143" s="236"/>
    </row>
    <row r="144" spans="1:32" s="183" customFormat="1" ht="14.25" customHeight="1">
      <c r="A144" s="231" t="s">
        <v>234</v>
      </c>
      <c r="B144" s="333" t="s">
        <v>235</v>
      </c>
      <c r="C144" s="333"/>
      <c r="D144" s="333"/>
      <c r="E144" s="333"/>
      <c r="F144" s="333"/>
      <c r="G144" s="39">
        <v>3</v>
      </c>
      <c r="H144" s="196"/>
      <c r="I144" s="39"/>
      <c r="J144" s="39"/>
      <c r="K144" s="39"/>
      <c r="L144" s="39"/>
      <c r="M144" s="39"/>
      <c r="N144" s="232"/>
      <c r="O144" s="40"/>
      <c r="P144" s="42"/>
      <c r="Q144" s="233"/>
      <c r="R144" s="234"/>
      <c r="S144" s="235"/>
      <c r="T144" s="236"/>
      <c r="U144" s="233"/>
      <c r="V144" s="234"/>
      <c r="W144" s="235"/>
      <c r="X144" s="236"/>
      <c r="Y144" s="237"/>
      <c r="Z144" s="238"/>
      <c r="AA144" s="235"/>
      <c r="AB144" s="236"/>
      <c r="AC144" s="233"/>
      <c r="AD144" s="234"/>
      <c r="AE144" s="235"/>
      <c r="AF144" s="236"/>
    </row>
    <row r="145" spans="1:32" s="183" customFormat="1" ht="14.25" customHeight="1">
      <c r="A145" s="239" t="s">
        <v>78</v>
      </c>
      <c r="B145" s="390" t="s">
        <v>79</v>
      </c>
      <c r="C145" s="390"/>
      <c r="D145" s="390"/>
      <c r="E145" s="390"/>
      <c r="F145" s="390"/>
      <c r="G145" s="96">
        <v>6</v>
      </c>
      <c r="H145" s="96">
        <v>90</v>
      </c>
      <c r="I145" s="96">
        <v>18</v>
      </c>
      <c r="J145" s="96">
        <v>36</v>
      </c>
      <c r="K145" s="96">
        <v>36</v>
      </c>
      <c r="L145" s="96">
        <v>18</v>
      </c>
      <c r="M145" s="96">
        <f>G145*36-J145-K145-L145</f>
        <v>126</v>
      </c>
      <c r="N145" s="96"/>
      <c r="O145" s="96">
        <v>36</v>
      </c>
      <c r="P145" s="42" t="s">
        <v>49</v>
      </c>
      <c r="Q145" s="96">
        <v>6</v>
      </c>
      <c r="R145" s="96">
        <v>90</v>
      </c>
      <c r="S145" s="96"/>
      <c r="T145" s="236"/>
      <c r="U145" s="96"/>
      <c r="V145" s="96"/>
      <c r="W145" s="96"/>
      <c r="X145" s="42"/>
      <c r="Y145" s="96"/>
      <c r="Z145" s="96"/>
      <c r="AA145" s="96"/>
      <c r="AB145" s="236"/>
      <c r="AC145" s="96"/>
      <c r="AD145" s="96"/>
      <c r="AE145" s="235"/>
      <c r="AF145" s="42"/>
    </row>
    <row r="146" spans="1:32" s="183" customFormat="1" ht="14.25" customHeight="1">
      <c r="A146" s="240" t="s">
        <v>236</v>
      </c>
      <c r="B146" s="333" t="s">
        <v>237</v>
      </c>
      <c r="C146" s="333"/>
      <c r="D146" s="333"/>
      <c r="E146" s="333"/>
      <c r="F146" s="333"/>
      <c r="G146" s="36">
        <v>3</v>
      </c>
      <c r="H146" s="241"/>
      <c r="I146" s="241"/>
      <c r="J146" s="96"/>
      <c r="K146" s="96"/>
      <c r="L146" s="96"/>
      <c r="M146" s="96"/>
      <c r="N146" s="96"/>
      <c r="O146" s="242"/>
      <c r="P146" s="42"/>
      <c r="Q146" s="96"/>
      <c r="R146" s="96"/>
      <c r="S146" s="96"/>
      <c r="T146" s="236"/>
      <c r="U146" s="96"/>
      <c r="V146" s="96"/>
      <c r="W146" s="96"/>
      <c r="X146" s="236"/>
      <c r="Y146" s="96"/>
      <c r="Z146" s="96"/>
      <c r="AA146" s="96"/>
      <c r="AB146" s="236"/>
      <c r="AC146" s="96"/>
      <c r="AD146" s="96"/>
      <c r="AE146" s="235"/>
      <c r="AF146" s="236"/>
    </row>
    <row r="147" spans="1:32" s="183" customFormat="1" ht="14.25" customHeight="1">
      <c r="A147" s="240" t="s">
        <v>238</v>
      </c>
      <c r="B147" s="333" t="s">
        <v>239</v>
      </c>
      <c r="C147" s="333"/>
      <c r="D147" s="333"/>
      <c r="E147" s="333"/>
      <c r="F147" s="333"/>
      <c r="G147" s="36">
        <v>3</v>
      </c>
      <c r="H147" s="242"/>
      <c r="I147" s="242"/>
      <c r="J147" s="242"/>
      <c r="K147" s="242"/>
      <c r="L147" s="242"/>
      <c r="M147" s="242"/>
      <c r="N147" s="242"/>
      <c r="O147" s="242"/>
      <c r="P147" s="42"/>
      <c r="Q147" s="96"/>
      <c r="R147" s="96"/>
      <c r="S147" s="96"/>
      <c r="T147" s="236"/>
      <c r="U147" s="96"/>
      <c r="V147" s="96"/>
      <c r="W147" s="96"/>
      <c r="X147" s="236"/>
      <c r="Y147" s="96"/>
      <c r="Z147" s="96"/>
      <c r="AA147" s="96"/>
      <c r="AB147" s="236"/>
      <c r="AC147" s="96"/>
      <c r="AD147" s="96"/>
      <c r="AE147" s="235"/>
      <c r="AF147" s="236"/>
    </row>
    <row r="148" spans="1:32" s="183" customFormat="1" ht="14.25" customHeight="1">
      <c r="A148" s="243" t="s">
        <v>90</v>
      </c>
      <c r="B148" s="390" t="s">
        <v>240</v>
      </c>
      <c r="C148" s="390"/>
      <c r="D148" s="390"/>
      <c r="E148" s="390"/>
      <c r="F148" s="390"/>
      <c r="G148" s="96">
        <v>6</v>
      </c>
      <c r="H148" s="96">
        <f>R148+T148+V148+X148+Z148+AB148+AD148+AF148</f>
        <v>90</v>
      </c>
      <c r="I148" s="96">
        <v>18</v>
      </c>
      <c r="J148" s="96">
        <v>36</v>
      </c>
      <c r="K148" s="96">
        <v>18</v>
      </c>
      <c r="L148" s="96">
        <v>36</v>
      </c>
      <c r="M148" s="96">
        <f>G148*36-J148-K148-L148</f>
        <v>126</v>
      </c>
      <c r="N148" s="96"/>
      <c r="O148" s="96">
        <v>36</v>
      </c>
      <c r="P148" s="151" t="s">
        <v>49</v>
      </c>
      <c r="Q148" s="102">
        <v>6</v>
      </c>
      <c r="R148" s="96">
        <v>90</v>
      </c>
      <c r="S148" s="244"/>
      <c r="T148" s="245"/>
      <c r="U148" s="246"/>
      <c r="V148" s="247"/>
      <c r="W148" s="244"/>
      <c r="X148" s="245"/>
      <c r="Y148" s="246"/>
      <c r="Z148" s="247"/>
      <c r="AA148" s="244"/>
      <c r="AB148" s="245"/>
      <c r="AC148" s="246"/>
      <c r="AD148" s="247"/>
      <c r="AE148" s="244"/>
      <c r="AF148" s="245"/>
    </row>
    <row r="149" spans="1:32" s="183" customFormat="1" ht="14.25" customHeight="1">
      <c r="A149" s="248" t="s">
        <v>241</v>
      </c>
      <c r="B149" s="366" t="s">
        <v>242</v>
      </c>
      <c r="C149" s="366"/>
      <c r="D149" s="366"/>
      <c r="E149" s="366"/>
      <c r="F149" s="366"/>
      <c r="G149" s="196">
        <v>3</v>
      </c>
      <c r="H149" s="196"/>
      <c r="I149" s="196"/>
      <c r="J149" s="196"/>
      <c r="K149" s="196"/>
      <c r="L149" s="196"/>
      <c r="M149" s="39"/>
      <c r="N149" s="249"/>
      <c r="O149" s="198"/>
      <c r="P149" s="200"/>
      <c r="Q149" s="246"/>
      <c r="R149" s="247"/>
      <c r="S149" s="244"/>
      <c r="T149" s="245"/>
      <c r="U149" s="246"/>
      <c r="V149" s="247"/>
      <c r="W149" s="244"/>
      <c r="X149" s="245"/>
      <c r="Y149" s="246"/>
      <c r="Z149" s="247"/>
      <c r="AA149" s="244"/>
      <c r="AB149" s="245"/>
      <c r="AC149" s="246"/>
      <c r="AD149" s="247"/>
      <c r="AE149" s="244"/>
      <c r="AF149" s="245"/>
    </row>
    <row r="150" spans="1:32" s="183" customFormat="1" ht="18.75" customHeight="1">
      <c r="A150" s="248" t="s">
        <v>243</v>
      </c>
      <c r="B150" s="366" t="s">
        <v>244</v>
      </c>
      <c r="C150" s="366"/>
      <c r="D150" s="366"/>
      <c r="E150" s="366"/>
      <c r="F150" s="366"/>
      <c r="G150" s="196">
        <v>3</v>
      </c>
      <c r="H150" s="196"/>
      <c r="I150" s="196"/>
      <c r="J150" s="196"/>
      <c r="K150" s="196"/>
      <c r="L150" s="196"/>
      <c r="M150" s="39"/>
      <c r="N150" s="249"/>
      <c r="O150" s="198"/>
      <c r="P150" s="200"/>
      <c r="Q150" s="246"/>
      <c r="R150" s="247"/>
      <c r="S150" s="244"/>
      <c r="T150" s="245"/>
      <c r="U150" s="246"/>
      <c r="V150" s="247"/>
      <c r="W150" s="244"/>
      <c r="X150" s="245"/>
      <c r="Y150" s="246"/>
      <c r="Z150" s="247"/>
      <c r="AA150" s="244"/>
      <c r="AB150" s="245"/>
      <c r="AC150" s="246"/>
      <c r="AD150" s="247"/>
      <c r="AE150" s="244"/>
      <c r="AF150" s="245"/>
    </row>
    <row r="151" spans="1:32" s="183" customFormat="1" ht="17.25" customHeight="1">
      <c r="A151" s="243" t="s">
        <v>100</v>
      </c>
      <c r="B151" s="390" t="s">
        <v>245</v>
      </c>
      <c r="C151" s="390"/>
      <c r="D151" s="390"/>
      <c r="E151" s="390"/>
      <c r="F151" s="390"/>
      <c r="G151" s="96">
        <f>Q151+S151+U151+W151+Y151+AA151+AC151+AE151</f>
        <v>6</v>
      </c>
      <c r="H151" s="96">
        <f>R151+T151+V151+X151+Z151+AB151+AD151+AF151</f>
        <v>90</v>
      </c>
      <c r="I151" s="99">
        <v>18</v>
      </c>
      <c r="J151" s="99">
        <v>36</v>
      </c>
      <c r="K151" s="99"/>
      <c r="L151" s="99">
        <v>54</v>
      </c>
      <c r="M151" s="96">
        <f>G151*36-J151-K151-L151</f>
        <v>126</v>
      </c>
      <c r="N151" s="99"/>
      <c r="O151" s="99">
        <v>36</v>
      </c>
      <c r="P151" s="100" t="s">
        <v>49</v>
      </c>
      <c r="Q151" s="246"/>
      <c r="R151" s="247"/>
      <c r="S151" s="244"/>
      <c r="T151" s="245"/>
      <c r="U151" s="246"/>
      <c r="V151" s="247"/>
      <c r="W151" s="244"/>
      <c r="X151" s="245"/>
      <c r="Y151" s="250">
        <v>6</v>
      </c>
      <c r="Z151" s="251">
        <v>90</v>
      </c>
      <c r="AA151" s="244"/>
      <c r="AB151" s="245"/>
      <c r="AC151" s="246"/>
      <c r="AD151" s="247"/>
      <c r="AE151" s="244"/>
      <c r="AF151" s="245"/>
    </row>
    <row r="152" spans="1:32" s="183" customFormat="1" ht="14.25" customHeight="1">
      <c r="A152" s="248" t="s">
        <v>246</v>
      </c>
      <c r="B152" s="366" t="s">
        <v>247</v>
      </c>
      <c r="C152" s="366"/>
      <c r="D152" s="366"/>
      <c r="E152" s="366"/>
      <c r="F152" s="366"/>
      <c r="G152" s="196">
        <v>3</v>
      </c>
      <c r="H152" s="196"/>
      <c r="I152" s="196"/>
      <c r="J152" s="196"/>
      <c r="K152" s="196"/>
      <c r="L152" s="196"/>
      <c r="M152" s="39"/>
      <c r="N152" s="249"/>
      <c r="O152" s="198"/>
      <c r="P152" s="200"/>
      <c r="Q152" s="246"/>
      <c r="R152" s="247"/>
      <c r="S152" s="244"/>
      <c r="T152" s="245"/>
      <c r="U152" s="246"/>
      <c r="V152" s="247"/>
      <c r="W152" s="244"/>
      <c r="X152" s="245"/>
      <c r="Y152" s="246"/>
      <c r="Z152" s="247"/>
      <c r="AA152" s="244"/>
      <c r="AB152" s="245"/>
      <c r="AC152" s="246"/>
      <c r="AD152" s="247"/>
      <c r="AE152" s="244"/>
      <c r="AF152" s="245"/>
    </row>
    <row r="153" spans="1:32" s="183" customFormat="1" ht="14.25" customHeight="1">
      <c r="A153" s="248" t="s">
        <v>248</v>
      </c>
      <c r="B153" s="366" t="s">
        <v>249</v>
      </c>
      <c r="C153" s="366"/>
      <c r="D153" s="366"/>
      <c r="E153" s="366"/>
      <c r="F153" s="366"/>
      <c r="G153" s="196">
        <v>3</v>
      </c>
      <c r="H153" s="196"/>
      <c r="I153" s="196"/>
      <c r="J153" s="196"/>
      <c r="K153" s="196"/>
      <c r="L153" s="196"/>
      <c r="M153" s="39"/>
      <c r="N153" s="249"/>
      <c r="O153" s="198"/>
      <c r="P153" s="200"/>
      <c r="Q153" s="246"/>
      <c r="R153" s="247"/>
      <c r="S153" s="244"/>
      <c r="T153" s="245"/>
      <c r="U153" s="246"/>
      <c r="V153" s="247"/>
      <c r="W153" s="244"/>
      <c r="X153" s="245"/>
      <c r="Y153" s="246"/>
      <c r="Z153" s="247"/>
      <c r="AA153" s="244"/>
      <c r="AB153" s="245"/>
      <c r="AC153" s="246"/>
      <c r="AD153" s="247"/>
      <c r="AE153" s="244"/>
      <c r="AF153" s="245"/>
    </row>
    <row r="154" spans="1:32" s="183" customFormat="1" ht="21" customHeight="1">
      <c r="A154" s="243" t="s">
        <v>106</v>
      </c>
      <c r="B154" s="390" t="s">
        <v>107</v>
      </c>
      <c r="C154" s="390"/>
      <c r="D154" s="390"/>
      <c r="E154" s="390"/>
      <c r="F154" s="390"/>
      <c r="G154" s="96">
        <v>6</v>
      </c>
      <c r="H154" s="96">
        <v>90</v>
      </c>
      <c r="I154" s="99">
        <v>18</v>
      </c>
      <c r="J154" s="96">
        <v>36</v>
      </c>
      <c r="K154" s="96">
        <v>54</v>
      </c>
      <c r="L154" s="99"/>
      <c r="M154" s="96">
        <v>126</v>
      </c>
      <c r="N154" s="99"/>
      <c r="O154" s="99">
        <v>36</v>
      </c>
      <c r="P154" s="100" t="s">
        <v>49</v>
      </c>
      <c r="Q154" s="246"/>
      <c r="R154" s="247"/>
      <c r="S154" s="244"/>
      <c r="T154" s="245"/>
      <c r="U154" s="246"/>
      <c r="V154" s="247"/>
      <c r="W154" s="244"/>
      <c r="X154" s="245"/>
      <c r="Y154" s="246"/>
      <c r="Z154" s="247"/>
      <c r="AA154" s="252">
        <v>6</v>
      </c>
      <c r="AB154" s="253">
        <v>90</v>
      </c>
      <c r="AC154" s="246"/>
      <c r="AD154" s="247"/>
      <c r="AE154" s="244"/>
      <c r="AF154" s="245"/>
    </row>
    <row r="155" spans="1:32" s="183" customFormat="1" ht="21" customHeight="1">
      <c r="A155" s="254" t="s">
        <v>250</v>
      </c>
      <c r="B155" s="333" t="s">
        <v>251</v>
      </c>
      <c r="C155" s="333"/>
      <c r="D155" s="333"/>
      <c r="E155" s="333"/>
      <c r="F155" s="333"/>
      <c r="G155" s="36">
        <v>3</v>
      </c>
      <c r="H155" s="36"/>
      <c r="I155" s="36"/>
      <c r="J155" s="36"/>
      <c r="K155" s="36"/>
      <c r="L155" s="36"/>
      <c r="M155" s="36"/>
      <c r="N155" s="255"/>
      <c r="O155" s="256"/>
      <c r="P155" s="257"/>
      <c r="Q155" s="103"/>
      <c r="R155" s="102"/>
      <c r="S155" s="96"/>
      <c r="T155" s="258"/>
      <c r="U155" s="103"/>
      <c r="V155" s="102"/>
      <c r="W155" s="96"/>
      <c r="X155" s="258"/>
      <c r="Y155" s="103"/>
      <c r="Z155" s="102"/>
      <c r="AA155" s="96"/>
      <c r="AB155" s="258"/>
      <c r="AC155" s="103"/>
      <c r="AD155" s="102"/>
      <c r="AE155" s="96"/>
      <c r="AF155" s="258"/>
    </row>
    <row r="156" spans="1:32" s="183" customFormat="1" ht="14.25" customHeight="1">
      <c r="A156" s="259" t="s">
        <v>252</v>
      </c>
      <c r="B156" s="367" t="s">
        <v>253</v>
      </c>
      <c r="C156" s="367"/>
      <c r="D156" s="367"/>
      <c r="E156" s="367"/>
      <c r="F156" s="367"/>
      <c r="G156" s="125">
        <v>3</v>
      </c>
      <c r="H156" s="39"/>
      <c r="I156" s="125"/>
      <c r="J156" s="125"/>
      <c r="K156" s="125"/>
      <c r="L156" s="125"/>
      <c r="M156" s="39"/>
      <c r="N156" s="260"/>
      <c r="O156" s="126"/>
      <c r="P156" s="128"/>
      <c r="Q156" s="261"/>
      <c r="R156" s="262"/>
      <c r="S156" s="263"/>
      <c r="T156" s="264"/>
      <c r="U156" s="261"/>
      <c r="V156" s="262"/>
      <c r="W156" s="263"/>
      <c r="X156" s="264"/>
      <c r="Y156" s="261"/>
      <c r="Z156" s="262"/>
      <c r="AA156" s="263"/>
      <c r="AB156" s="264"/>
      <c r="AC156" s="261"/>
      <c r="AD156" s="262"/>
      <c r="AE156" s="263"/>
      <c r="AF156" s="264"/>
    </row>
    <row r="157" spans="1:32" s="183" customFormat="1" ht="25.5" customHeight="1">
      <c r="A157" s="259"/>
      <c r="B157" s="391" t="s">
        <v>112</v>
      </c>
      <c r="C157" s="391"/>
      <c r="D157" s="391"/>
      <c r="E157" s="391"/>
      <c r="F157" s="391"/>
      <c r="G157" s="39"/>
      <c r="H157" s="39"/>
      <c r="I157" s="39"/>
      <c r="J157" s="39"/>
      <c r="K157" s="39"/>
      <c r="L157" s="39"/>
      <c r="M157" s="39"/>
      <c r="N157" s="235"/>
      <c r="O157" s="39"/>
      <c r="P157" s="39"/>
      <c r="Q157" s="261"/>
      <c r="R157" s="262"/>
      <c r="S157" s="263"/>
      <c r="T157" s="264"/>
      <c r="U157" s="261"/>
      <c r="V157" s="262"/>
      <c r="W157" s="263"/>
      <c r="X157" s="264"/>
      <c r="Y157" s="261"/>
      <c r="Z157" s="262"/>
      <c r="AA157" s="263"/>
      <c r="AB157" s="264"/>
      <c r="AC157" s="261"/>
      <c r="AD157" s="262"/>
      <c r="AE157" s="263"/>
      <c r="AF157" s="264"/>
    </row>
    <row r="158" spans="1:32" s="183" customFormat="1" ht="29.25" customHeight="1">
      <c r="A158" s="105" t="s">
        <v>117</v>
      </c>
      <c r="B158" s="390" t="s">
        <v>254</v>
      </c>
      <c r="C158" s="390"/>
      <c r="D158" s="390"/>
      <c r="E158" s="390"/>
      <c r="F158" s="390"/>
      <c r="G158" s="106">
        <v>9</v>
      </c>
      <c r="H158" s="106">
        <v>144</v>
      </c>
      <c r="I158" s="106">
        <v>36</v>
      </c>
      <c r="J158" s="106">
        <v>72</v>
      </c>
      <c r="K158" s="106">
        <v>18</v>
      </c>
      <c r="L158" s="106">
        <v>54</v>
      </c>
      <c r="M158" s="96">
        <v>180</v>
      </c>
      <c r="N158" s="265"/>
      <c r="O158" s="111">
        <v>36</v>
      </c>
      <c r="P158" s="109" t="s">
        <v>255</v>
      </c>
      <c r="Q158" s="233"/>
      <c r="R158" s="234"/>
      <c r="S158" s="235"/>
      <c r="T158" s="236"/>
      <c r="U158" s="237">
        <v>9</v>
      </c>
      <c r="V158" s="238">
        <v>144</v>
      </c>
      <c r="W158" s="235"/>
      <c r="X158" s="236"/>
      <c r="Y158" s="233"/>
      <c r="Z158" s="234"/>
      <c r="AA158" s="235"/>
      <c r="AB158" s="236"/>
      <c r="AC158" s="233"/>
      <c r="AD158" s="234"/>
      <c r="AE158" s="235"/>
      <c r="AF158" s="236"/>
    </row>
    <row r="159" spans="1:32" s="183" customFormat="1" ht="30" customHeight="1">
      <c r="A159" s="231" t="s">
        <v>256</v>
      </c>
      <c r="B159" s="333" t="s">
        <v>257</v>
      </c>
      <c r="C159" s="333"/>
      <c r="D159" s="333"/>
      <c r="E159" s="333"/>
      <c r="F159" s="333"/>
      <c r="G159" s="39">
        <v>4</v>
      </c>
      <c r="H159" s="196"/>
      <c r="I159" s="39"/>
      <c r="J159" s="39"/>
      <c r="K159" s="39"/>
      <c r="L159" s="39"/>
      <c r="M159" s="39"/>
      <c r="N159" s="232"/>
      <c r="O159" s="40"/>
      <c r="P159" s="42"/>
      <c r="Q159" s="233"/>
      <c r="R159" s="234"/>
      <c r="S159" s="235"/>
      <c r="T159" s="236"/>
      <c r="U159" s="233"/>
      <c r="V159" s="234"/>
      <c r="W159" s="235"/>
      <c r="X159" s="236"/>
      <c r="Y159" s="233"/>
      <c r="Z159" s="234"/>
      <c r="AA159" s="235"/>
      <c r="AB159" s="236"/>
      <c r="AC159" s="233"/>
      <c r="AD159" s="234"/>
      <c r="AE159" s="235"/>
      <c r="AF159" s="236"/>
    </row>
    <row r="160" spans="1:32" s="183" customFormat="1" ht="23.25" customHeight="1">
      <c r="A160" s="231" t="s">
        <v>258</v>
      </c>
      <c r="B160" s="333" t="s">
        <v>259</v>
      </c>
      <c r="C160" s="333"/>
      <c r="D160" s="333"/>
      <c r="E160" s="333"/>
      <c r="F160" s="333"/>
      <c r="G160" s="39">
        <v>5</v>
      </c>
      <c r="H160" s="196"/>
      <c r="I160" s="39"/>
      <c r="J160" s="39"/>
      <c r="K160" s="39"/>
      <c r="L160" s="39"/>
      <c r="M160" s="39"/>
      <c r="N160" s="232"/>
      <c r="O160" s="40"/>
      <c r="P160" s="42"/>
      <c r="Q160" s="233"/>
      <c r="R160" s="234"/>
      <c r="S160" s="235"/>
      <c r="T160" s="236"/>
      <c r="U160" s="233"/>
      <c r="V160" s="234"/>
      <c r="W160" s="235"/>
      <c r="X160" s="236"/>
      <c r="Y160" s="233"/>
      <c r="Z160" s="234"/>
      <c r="AA160" s="235"/>
      <c r="AB160" s="236"/>
      <c r="AC160" s="233"/>
      <c r="AD160" s="234"/>
      <c r="AE160" s="235"/>
      <c r="AF160" s="236"/>
    </row>
    <row r="161" spans="1:32" s="183" customFormat="1" ht="14.25" customHeight="1">
      <c r="A161" s="243" t="s">
        <v>119</v>
      </c>
      <c r="B161" s="390" t="s">
        <v>120</v>
      </c>
      <c r="C161" s="390"/>
      <c r="D161" s="390"/>
      <c r="E161" s="390"/>
      <c r="F161" s="390"/>
      <c r="G161" s="96">
        <f>Q161+S161+U161+W161+Y161+AA161+AC161+AE161</f>
        <v>6</v>
      </c>
      <c r="H161" s="96">
        <f>R161+T161+V161+X161+Z161+AB161+AD161+AF161</f>
        <v>90</v>
      </c>
      <c r="I161" s="96">
        <v>18</v>
      </c>
      <c r="J161" s="96">
        <v>36</v>
      </c>
      <c r="K161" s="96"/>
      <c r="L161" s="96">
        <v>54</v>
      </c>
      <c r="M161" s="96">
        <f>G161*36-J161-K161-L161</f>
        <v>126</v>
      </c>
      <c r="N161" s="96"/>
      <c r="O161" s="96">
        <v>36</v>
      </c>
      <c r="P161" s="151" t="s">
        <v>49</v>
      </c>
      <c r="Q161" s="233"/>
      <c r="R161" s="234"/>
      <c r="S161" s="235"/>
      <c r="T161" s="236"/>
      <c r="U161" s="233"/>
      <c r="V161" s="234"/>
      <c r="W161" s="235"/>
      <c r="X161" s="236"/>
      <c r="Y161" s="237">
        <v>6</v>
      </c>
      <c r="Z161" s="238">
        <v>90</v>
      </c>
      <c r="AA161" s="235"/>
      <c r="AB161" s="236"/>
      <c r="AC161" s="233"/>
      <c r="AD161" s="234"/>
      <c r="AE161" s="235"/>
      <c r="AF161" s="236"/>
    </row>
    <row r="162" spans="1:32" s="183" customFormat="1" ht="14.25" customHeight="1">
      <c r="A162" s="231" t="s">
        <v>260</v>
      </c>
      <c r="B162" s="333" t="s">
        <v>261</v>
      </c>
      <c r="C162" s="333"/>
      <c r="D162" s="333"/>
      <c r="E162" s="333"/>
      <c r="F162" s="333"/>
      <c r="G162" s="39">
        <v>3</v>
      </c>
      <c r="H162" s="196"/>
      <c r="I162" s="39"/>
      <c r="J162" s="39"/>
      <c r="K162" s="39"/>
      <c r="L162" s="39"/>
      <c r="M162" s="39"/>
      <c r="N162" s="232"/>
      <c r="O162" s="40"/>
      <c r="P162" s="42"/>
      <c r="Q162" s="233"/>
      <c r="R162" s="234"/>
      <c r="S162" s="235"/>
      <c r="T162" s="236"/>
      <c r="U162" s="233"/>
      <c r="V162" s="234"/>
      <c r="W162" s="235"/>
      <c r="X162" s="236"/>
      <c r="Y162" s="233"/>
      <c r="Z162" s="234"/>
      <c r="AA162" s="235"/>
      <c r="AB162" s="236"/>
      <c r="AC162" s="233"/>
      <c r="AD162" s="234"/>
      <c r="AE162" s="235"/>
      <c r="AF162" s="236"/>
    </row>
    <row r="163" spans="1:32" s="183" customFormat="1" ht="21.75" customHeight="1">
      <c r="A163" s="231" t="s">
        <v>262</v>
      </c>
      <c r="B163" s="333" t="s">
        <v>263</v>
      </c>
      <c r="C163" s="333"/>
      <c r="D163" s="333"/>
      <c r="E163" s="333"/>
      <c r="F163" s="333"/>
      <c r="G163" s="39">
        <v>3</v>
      </c>
      <c r="H163" s="196"/>
      <c r="I163" s="39"/>
      <c r="J163" s="39"/>
      <c r="K163" s="39"/>
      <c r="L163" s="39"/>
      <c r="M163" s="39"/>
      <c r="N163" s="232"/>
      <c r="O163" s="40"/>
      <c r="P163" s="42"/>
      <c r="Q163" s="233"/>
      <c r="R163" s="234"/>
      <c r="S163" s="235"/>
      <c r="T163" s="236"/>
      <c r="U163" s="233"/>
      <c r="V163" s="234"/>
      <c r="W163" s="235"/>
      <c r="X163" s="236"/>
      <c r="Y163" s="233"/>
      <c r="Z163" s="234"/>
      <c r="AA163" s="235"/>
      <c r="AB163" s="236"/>
      <c r="AC163" s="233"/>
      <c r="AD163" s="234"/>
      <c r="AE163" s="235"/>
      <c r="AF163" s="236"/>
    </row>
    <row r="164" spans="1:37" s="183" customFormat="1" ht="17.25" customHeight="1">
      <c r="A164" s="231"/>
      <c r="B164" s="392" t="s">
        <v>144</v>
      </c>
      <c r="C164" s="392"/>
      <c r="D164" s="392"/>
      <c r="E164" s="392"/>
      <c r="F164" s="392"/>
      <c r="G164" s="39"/>
      <c r="H164" s="196"/>
      <c r="I164" s="39"/>
      <c r="J164" s="39"/>
      <c r="K164" s="39"/>
      <c r="L164" s="39"/>
      <c r="M164" s="39"/>
      <c r="N164" s="232"/>
      <c r="O164" s="40"/>
      <c r="P164" s="42"/>
      <c r="Q164" s="233"/>
      <c r="R164" s="234"/>
      <c r="S164" s="235"/>
      <c r="T164" s="236"/>
      <c r="U164" s="233"/>
      <c r="V164" s="234"/>
      <c r="W164" s="235"/>
      <c r="X164" s="236"/>
      <c r="Y164" s="233"/>
      <c r="Z164" s="234"/>
      <c r="AA164" s="235"/>
      <c r="AB164" s="236"/>
      <c r="AC164" s="233"/>
      <c r="AD164" s="234"/>
      <c r="AE164" s="235"/>
      <c r="AF164" s="236"/>
      <c r="AG164"/>
      <c r="AH164"/>
      <c r="AI164"/>
      <c r="AJ164"/>
      <c r="AK164"/>
    </row>
    <row r="165" spans="1:256" s="77" customFormat="1" ht="17.25" customHeight="1">
      <c r="A165" s="266" t="s">
        <v>185</v>
      </c>
      <c r="B165" s="390" t="s">
        <v>186</v>
      </c>
      <c r="C165" s="390"/>
      <c r="D165" s="390"/>
      <c r="E165" s="390"/>
      <c r="F165" s="390"/>
      <c r="G165" s="96">
        <v>6</v>
      </c>
      <c r="H165" s="106">
        <v>90</v>
      </c>
      <c r="I165" s="96">
        <v>18</v>
      </c>
      <c r="J165" s="96">
        <v>54</v>
      </c>
      <c r="K165" s="96">
        <v>36</v>
      </c>
      <c r="L165" s="96"/>
      <c r="M165" s="96">
        <v>126</v>
      </c>
      <c r="N165" s="267"/>
      <c r="O165" s="82">
        <v>36</v>
      </c>
      <c r="P165" s="151" t="s">
        <v>264</v>
      </c>
      <c r="Q165" s="237"/>
      <c r="R165" s="238"/>
      <c r="S165" s="268"/>
      <c r="T165" s="269"/>
      <c r="U165" s="237"/>
      <c r="V165" s="238"/>
      <c r="W165" s="268"/>
      <c r="X165" s="269"/>
      <c r="Y165" s="237">
        <v>6</v>
      </c>
      <c r="Z165" s="238">
        <v>90</v>
      </c>
      <c r="AA165" s="235"/>
      <c r="AB165" s="236"/>
      <c r="AC165" s="233"/>
      <c r="AD165" s="234"/>
      <c r="AE165" s="235"/>
      <c r="AF165" s="236"/>
      <c r="AG165"/>
      <c r="AH165"/>
      <c r="AI165"/>
      <c r="AJ165"/>
      <c r="AK165"/>
      <c r="AL165"/>
      <c r="AM165"/>
      <c r="AN165"/>
      <c r="AO165"/>
      <c r="AP165"/>
      <c r="AQ165"/>
      <c r="AR165"/>
      <c r="AT165" s="270"/>
      <c r="AU165" s="79"/>
      <c r="AV165" s="81"/>
      <c r="AW165" s="271"/>
      <c r="AX165" s="272"/>
      <c r="AY165" s="273"/>
      <c r="AZ165" s="274"/>
      <c r="BA165" s="271"/>
      <c r="BB165" s="272"/>
      <c r="BC165" s="273"/>
      <c r="BD165" s="274"/>
      <c r="BE165" s="271"/>
      <c r="BF165" s="272"/>
      <c r="BG165" s="273"/>
      <c r="BH165" s="274"/>
      <c r="BI165" s="271"/>
      <c r="BJ165" s="272"/>
      <c r="BK165" s="273"/>
      <c r="BL165" s="274"/>
      <c r="BM165" s="275"/>
      <c r="BN165" s="332"/>
      <c r="BO165" s="332"/>
      <c r="BP165" s="332"/>
      <c r="BQ165" s="332"/>
      <c r="BR165" s="332"/>
      <c r="BT165" s="276"/>
      <c r="BZ165" s="270"/>
      <c r="CA165" s="79"/>
      <c r="CB165" s="81"/>
      <c r="CC165" s="271"/>
      <c r="CD165" s="272"/>
      <c r="CE165" s="273"/>
      <c r="CF165" s="274"/>
      <c r="CG165" s="271"/>
      <c r="CH165" s="272"/>
      <c r="CI165" s="273"/>
      <c r="CJ165" s="274"/>
      <c r="CK165" s="271"/>
      <c r="CL165" s="272"/>
      <c r="CM165" s="273"/>
      <c r="CN165" s="274"/>
      <c r="CO165" s="271"/>
      <c r="CP165" s="272"/>
      <c r="CQ165" s="273"/>
      <c r="CR165" s="274"/>
      <c r="CS165" s="275"/>
      <c r="CT165" s="332"/>
      <c r="CU165" s="332"/>
      <c r="CV165" s="332"/>
      <c r="CW165" s="332"/>
      <c r="CX165" s="332"/>
      <c r="CZ165" s="276"/>
      <c r="DF165" s="270"/>
      <c r="DG165" s="79"/>
      <c r="DH165" s="81"/>
      <c r="DI165" s="271"/>
      <c r="DJ165" s="272"/>
      <c r="DK165" s="273"/>
      <c r="DL165" s="274"/>
      <c r="DM165" s="271"/>
      <c r="DN165" s="272"/>
      <c r="DO165" s="273"/>
      <c r="DP165" s="274"/>
      <c r="DQ165" s="271"/>
      <c r="DR165" s="272"/>
      <c r="DS165" s="273"/>
      <c r="DT165" s="274"/>
      <c r="DU165" s="271"/>
      <c r="DV165" s="272"/>
      <c r="DW165" s="273"/>
      <c r="DX165" s="274"/>
      <c r="DY165" s="275"/>
      <c r="DZ165" s="332"/>
      <c r="EA165" s="332"/>
      <c r="EB165" s="332"/>
      <c r="EC165" s="332"/>
      <c r="ED165" s="332"/>
      <c r="EF165" s="276"/>
      <c r="EL165" s="270"/>
      <c r="EM165" s="79"/>
      <c r="EN165" s="81"/>
      <c r="EO165" s="271"/>
      <c r="EP165" s="272"/>
      <c r="EQ165" s="273"/>
      <c r="ER165" s="274"/>
      <c r="ES165" s="271"/>
      <c r="ET165" s="272"/>
      <c r="EU165" s="273"/>
      <c r="EV165" s="274"/>
      <c r="EW165" s="271"/>
      <c r="EX165" s="272"/>
      <c r="EY165" s="273"/>
      <c r="EZ165" s="274"/>
      <c r="FA165" s="271"/>
      <c r="FB165" s="272"/>
      <c r="FC165" s="273"/>
      <c r="FD165" s="274"/>
      <c r="FE165" s="275"/>
      <c r="FF165" s="332"/>
      <c r="FG165" s="332"/>
      <c r="FH165" s="332"/>
      <c r="FI165" s="332"/>
      <c r="FJ165" s="332"/>
      <c r="FL165" s="276"/>
      <c r="FR165" s="270"/>
      <c r="FS165" s="79"/>
      <c r="FT165" s="81"/>
      <c r="FU165" s="271"/>
      <c r="FV165" s="272"/>
      <c r="FW165" s="273"/>
      <c r="FX165" s="274"/>
      <c r="FY165" s="271"/>
      <c r="FZ165" s="272"/>
      <c r="GA165" s="273"/>
      <c r="GB165" s="274"/>
      <c r="GC165" s="271"/>
      <c r="GD165" s="272"/>
      <c r="GE165" s="273"/>
      <c r="GF165" s="274"/>
      <c r="GG165" s="271"/>
      <c r="GH165" s="272"/>
      <c r="GI165" s="273"/>
      <c r="GJ165" s="274"/>
      <c r="GK165" s="275"/>
      <c r="GL165" s="332"/>
      <c r="GM165" s="332"/>
      <c r="GN165" s="332"/>
      <c r="GO165" s="332"/>
      <c r="GP165" s="332"/>
      <c r="GR165" s="276"/>
      <c r="GX165" s="270"/>
      <c r="GY165" s="79"/>
      <c r="GZ165" s="81"/>
      <c r="HA165" s="271"/>
      <c r="HB165" s="272"/>
      <c r="HC165" s="273"/>
      <c r="HD165" s="274"/>
      <c r="HE165" s="271"/>
      <c r="HF165" s="272"/>
      <c r="HG165" s="273"/>
      <c r="HH165" s="274"/>
      <c r="HI165" s="271"/>
      <c r="HJ165" s="272"/>
      <c r="HK165" s="273"/>
      <c r="HL165" s="274"/>
      <c r="HM165" s="271"/>
      <c r="HN165" s="272"/>
      <c r="HO165" s="273"/>
      <c r="HP165" s="274"/>
      <c r="HQ165" s="275"/>
      <c r="HR165" s="332"/>
      <c r="HS165" s="332"/>
      <c r="HT165" s="332"/>
      <c r="HU165" s="332"/>
      <c r="HV165" s="332"/>
      <c r="HX165" s="276"/>
      <c r="ID165" s="270"/>
      <c r="IE165" s="79"/>
      <c r="IF165" s="81"/>
      <c r="IG165" s="271"/>
      <c r="IH165" s="272"/>
      <c r="II165" s="273"/>
      <c r="IJ165" s="274"/>
      <c r="IK165" s="271"/>
      <c r="IL165" s="272"/>
      <c r="IM165" s="273"/>
      <c r="IN165" s="274"/>
      <c r="IO165" s="271"/>
      <c r="IP165" s="272"/>
      <c r="IQ165" s="273"/>
      <c r="IR165" s="274"/>
      <c r="IS165" s="271"/>
      <c r="IT165" s="272"/>
      <c r="IU165" s="273"/>
      <c r="IV165" s="274"/>
    </row>
    <row r="166" spans="1:256" s="77" customFormat="1" ht="17.25" customHeight="1">
      <c r="A166" s="231" t="s">
        <v>265</v>
      </c>
      <c r="B166" s="333" t="s">
        <v>266</v>
      </c>
      <c r="C166" s="333"/>
      <c r="D166" s="333"/>
      <c r="E166" s="333"/>
      <c r="F166" s="333"/>
      <c r="G166" s="39">
        <v>3</v>
      </c>
      <c r="H166" s="39"/>
      <c r="I166" s="39"/>
      <c r="J166" s="39"/>
      <c r="K166" s="39"/>
      <c r="L166" s="39"/>
      <c r="M166" s="39"/>
      <c r="N166" s="232"/>
      <c r="O166" s="40"/>
      <c r="P166" s="42"/>
      <c r="Q166" s="233"/>
      <c r="R166" s="234"/>
      <c r="S166" s="235"/>
      <c r="T166" s="236"/>
      <c r="U166" s="233"/>
      <c r="V166" s="234"/>
      <c r="W166" s="235"/>
      <c r="X166" s="236"/>
      <c r="Y166" s="233"/>
      <c r="Z166" s="234"/>
      <c r="AA166" s="235"/>
      <c r="AB166" s="236"/>
      <c r="AC166" s="233"/>
      <c r="AD166" s="234"/>
      <c r="AE166" s="235"/>
      <c r="AF166" s="236"/>
      <c r="AG166"/>
      <c r="AH166"/>
      <c r="AI166"/>
      <c r="AJ166"/>
      <c r="AK166"/>
      <c r="AL166"/>
      <c r="AM166"/>
      <c r="AN166"/>
      <c r="AO166"/>
      <c r="AP166"/>
      <c r="AQ166"/>
      <c r="AR166"/>
      <c r="AT166" s="270"/>
      <c r="AU166" s="79"/>
      <c r="AV166" s="81"/>
      <c r="AW166" s="271"/>
      <c r="AX166" s="272"/>
      <c r="AY166" s="273"/>
      <c r="AZ166" s="274"/>
      <c r="BA166" s="271"/>
      <c r="BB166" s="272"/>
      <c r="BC166" s="273"/>
      <c r="BD166" s="274"/>
      <c r="BE166" s="271"/>
      <c r="BF166" s="272"/>
      <c r="BG166" s="273"/>
      <c r="BH166" s="274"/>
      <c r="BI166" s="271"/>
      <c r="BJ166" s="272"/>
      <c r="BK166" s="273"/>
      <c r="BL166" s="274"/>
      <c r="BM166" s="275"/>
      <c r="BN166" s="332"/>
      <c r="BO166" s="332"/>
      <c r="BP166" s="332"/>
      <c r="BQ166" s="332"/>
      <c r="BR166" s="332"/>
      <c r="BT166" s="276"/>
      <c r="BZ166" s="270"/>
      <c r="CA166" s="79"/>
      <c r="CB166" s="81"/>
      <c r="CC166" s="271"/>
      <c r="CD166" s="272"/>
      <c r="CE166" s="273"/>
      <c r="CF166" s="274"/>
      <c r="CG166" s="271"/>
      <c r="CH166" s="272"/>
      <c r="CI166" s="273"/>
      <c r="CJ166" s="274"/>
      <c r="CK166" s="271"/>
      <c r="CL166" s="272"/>
      <c r="CM166" s="273"/>
      <c r="CN166" s="274"/>
      <c r="CO166" s="271"/>
      <c r="CP166" s="272"/>
      <c r="CQ166" s="273"/>
      <c r="CR166" s="274"/>
      <c r="CS166" s="275"/>
      <c r="CT166" s="332"/>
      <c r="CU166" s="332"/>
      <c r="CV166" s="332"/>
      <c r="CW166" s="332"/>
      <c r="CX166" s="332"/>
      <c r="CZ166" s="276"/>
      <c r="DF166" s="270"/>
      <c r="DG166" s="79"/>
      <c r="DH166" s="81"/>
      <c r="DI166" s="271"/>
      <c r="DJ166" s="272"/>
      <c r="DK166" s="273"/>
      <c r="DL166" s="274"/>
      <c r="DM166" s="271"/>
      <c r="DN166" s="272"/>
      <c r="DO166" s="273"/>
      <c r="DP166" s="274"/>
      <c r="DQ166" s="271"/>
      <c r="DR166" s="272"/>
      <c r="DS166" s="273"/>
      <c r="DT166" s="274"/>
      <c r="DU166" s="271"/>
      <c r="DV166" s="272"/>
      <c r="DW166" s="273"/>
      <c r="DX166" s="274"/>
      <c r="DY166" s="275"/>
      <c r="DZ166" s="332"/>
      <c r="EA166" s="332"/>
      <c r="EB166" s="332"/>
      <c r="EC166" s="332"/>
      <c r="ED166" s="332"/>
      <c r="EF166" s="276"/>
      <c r="EL166" s="270"/>
      <c r="EM166" s="79"/>
      <c r="EN166" s="81"/>
      <c r="EO166" s="271"/>
      <c r="EP166" s="272"/>
      <c r="EQ166" s="273"/>
      <c r="ER166" s="274"/>
      <c r="ES166" s="271"/>
      <c r="ET166" s="272"/>
      <c r="EU166" s="273"/>
      <c r="EV166" s="274"/>
      <c r="EW166" s="271"/>
      <c r="EX166" s="272"/>
      <c r="EY166" s="273"/>
      <c r="EZ166" s="274"/>
      <c r="FA166" s="271"/>
      <c r="FB166" s="272"/>
      <c r="FC166" s="273"/>
      <c r="FD166" s="274"/>
      <c r="FE166" s="275"/>
      <c r="FF166" s="332"/>
      <c r="FG166" s="332"/>
      <c r="FH166" s="332"/>
      <c r="FI166" s="332"/>
      <c r="FJ166" s="332"/>
      <c r="FL166" s="276"/>
      <c r="FR166" s="270"/>
      <c r="FS166" s="79"/>
      <c r="FT166" s="81"/>
      <c r="FU166" s="271"/>
      <c r="FV166" s="272"/>
      <c r="FW166" s="273"/>
      <c r="FX166" s="274"/>
      <c r="FY166" s="271"/>
      <c r="FZ166" s="272"/>
      <c r="GA166" s="273"/>
      <c r="GB166" s="274"/>
      <c r="GC166" s="271"/>
      <c r="GD166" s="272"/>
      <c r="GE166" s="273"/>
      <c r="GF166" s="274"/>
      <c r="GG166" s="271"/>
      <c r="GH166" s="272"/>
      <c r="GI166" s="273"/>
      <c r="GJ166" s="274"/>
      <c r="GK166" s="275"/>
      <c r="GL166" s="332"/>
      <c r="GM166" s="332"/>
      <c r="GN166" s="332"/>
      <c r="GO166" s="332"/>
      <c r="GP166" s="332"/>
      <c r="GR166" s="276"/>
      <c r="GX166" s="270"/>
      <c r="GY166" s="79"/>
      <c r="GZ166" s="81"/>
      <c r="HA166" s="271"/>
      <c r="HB166" s="272"/>
      <c r="HC166" s="273"/>
      <c r="HD166" s="274"/>
      <c r="HE166" s="271"/>
      <c r="HF166" s="272"/>
      <c r="HG166" s="273"/>
      <c r="HH166" s="274"/>
      <c r="HI166" s="271"/>
      <c r="HJ166" s="272"/>
      <c r="HK166" s="273"/>
      <c r="HL166" s="274"/>
      <c r="HM166" s="271"/>
      <c r="HN166" s="272"/>
      <c r="HO166" s="273"/>
      <c r="HP166" s="274"/>
      <c r="HQ166" s="275"/>
      <c r="HR166" s="332"/>
      <c r="HS166" s="332"/>
      <c r="HT166" s="332"/>
      <c r="HU166" s="332"/>
      <c r="HV166" s="332"/>
      <c r="HX166" s="276"/>
      <c r="ID166" s="270"/>
      <c r="IE166" s="79"/>
      <c r="IF166" s="81"/>
      <c r="IG166" s="271"/>
      <c r="IH166" s="272"/>
      <c r="II166" s="273"/>
      <c r="IJ166" s="274"/>
      <c r="IK166" s="271"/>
      <c r="IL166" s="272"/>
      <c r="IM166" s="273"/>
      <c r="IN166" s="274"/>
      <c r="IO166" s="271"/>
      <c r="IP166" s="272"/>
      <c r="IQ166" s="273"/>
      <c r="IR166" s="274"/>
      <c r="IS166" s="271"/>
      <c r="IT166" s="272"/>
      <c r="IU166" s="273"/>
      <c r="IV166" s="274"/>
    </row>
    <row r="167" spans="1:256" s="148" customFormat="1" ht="17.25" customHeight="1">
      <c r="A167" s="231" t="s">
        <v>267</v>
      </c>
      <c r="B167" s="333" t="s">
        <v>268</v>
      </c>
      <c r="C167" s="333"/>
      <c r="D167" s="333"/>
      <c r="E167" s="333"/>
      <c r="F167" s="333"/>
      <c r="G167" s="39">
        <v>3</v>
      </c>
      <c r="H167" s="277"/>
      <c r="I167" s="277"/>
      <c r="J167" s="277"/>
      <c r="K167" s="277"/>
      <c r="L167" s="277"/>
      <c r="M167" s="277"/>
      <c r="N167" s="96"/>
      <c r="O167" s="96"/>
      <c r="P167" s="151"/>
      <c r="Q167" s="233"/>
      <c r="R167" s="234"/>
      <c r="S167" s="235"/>
      <c r="T167" s="236"/>
      <c r="U167" s="233"/>
      <c r="V167" s="234"/>
      <c r="W167" s="235"/>
      <c r="X167" s="236"/>
      <c r="Y167" s="237"/>
      <c r="Z167" s="238"/>
      <c r="AA167" s="235"/>
      <c r="AB167" s="236"/>
      <c r="AC167" s="233"/>
      <c r="AD167" s="234"/>
      <c r="AE167" s="235"/>
      <c r="AF167" s="236"/>
      <c r="AG167" s="183"/>
      <c r="AH167" s="183"/>
      <c r="AI167" s="183"/>
      <c r="AJ167" s="183"/>
      <c r="AK167" s="183"/>
      <c r="AL167"/>
      <c r="AM167"/>
      <c r="AN167"/>
      <c r="AO167"/>
      <c r="AP167"/>
      <c r="AQ167"/>
      <c r="AR167"/>
      <c r="AV167" s="278"/>
      <c r="AW167" s="271"/>
      <c r="AX167" s="272"/>
      <c r="AY167" s="273"/>
      <c r="AZ167" s="274"/>
      <c r="BA167" s="271"/>
      <c r="BB167" s="272"/>
      <c r="BC167" s="273"/>
      <c r="BD167" s="274"/>
      <c r="BE167" s="279"/>
      <c r="BF167" s="280"/>
      <c r="BG167" s="273"/>
      <c r="BH167" s="274"/>
      <c r="BI167" s="271"/>
      <c r="BJ167" s="272"/>
      <c r="BK167" s="273"/>
      <c r="BL167" s="274"/>
      <c r="BM167" s="281"/>
      <c r="BN167" s="341"/>
      <c r="BO167" s="341"/>
      <c r="BP167" s="341"/>
      <c r="BQ167" s="341"/>
      <c r="BR167" s="341"/>
      <c r="CB167" s="278"/>
      <c r="CC167" s="271"/>
      <c r="CD167" s="272"/>
      <c r="CE167" s="273"/>
      <c r="CF167" s="274"/>
      <c r="CG167" s="271"/>
      <c r="CH167" s="272"/>
      <c r="CI167" s="273"/>
      <c r="CJ167" s="274"/>
      <c r="CK167" s="279"/>
      <c r="CL167" s="280"/>
      <c r="CM167" s="273"/>
      <c r="CN167" s="274"/>
      <c r="CO167" s="271"/>
      <c r="CP167" s="272"/>
      <c r="CQ167" s="273"/>
      <c r="CR167" s="274"/>
      <c r="CS167" s="281"/>
      <c r="CT167" s="341"/>
      <c r="CU167" s="341"/>
      <c r="CV167" s="341"/>
      <c r="CW167" s="341"/>
      <c r="CX167" s="341"/>
      <c r="DH167" s="278"/>
      <c r="DI167" s="271"/>
      <c r="DJ167" s="272"/>
      <c r="DK167" s="273"/>
      <c r="DL167" s="274"/>
      <c r="DM167" s="271"/>
      <c r="DN167" s="272"/>
      <c r="DO167" s="273"/>
      <c r="DP167" s="274"/>
      <c r="DQ167" s="279"/>
      <c r="DR167" s="280"/>
      <c r="DS167" s="273"/>
      <c r="DT167" s="274"/>
      <c r="DU167" s="271"/>
      <c r="DV167" s="272"/>
      <c r="DW167" s="273"/>
      <c r="DX167" s="274"/>
      <c r="DY167" s="281"/>
      <c r="DZ167" s="341"/>
      <c r="EA167" s="341"/>
      <c r="EB167" s="341"/>
      <c r="EC167" s="341"/>
      <c r="ED167" s="341"/>
      <c r="EN167" s="278"/>
      <c r="EO167" s="271"/>
      <c r="EP167" s="272"/>
      <c r="EQ167" s="273"/>
      <c r="ER167" s="274"/>
      <c r="ES167" s="271"/>
      <c r="ET167" s="272"/>
      <c r="EU167" s="273"/>
      <c r="EV167" s="274"/>
      <c r="EW167" s="279"/>
      <c r="EX167" s="280"/>
      <c r="EY167" s="273"/>
      <c r="EZ167" s="274"/>
      <c r="FA167" s="271"/>
      <c r="FB167" s="272"/>
      <c r="FC167" s="273"/>
      <c r="FD167" s="274"/>
      <c r="FE167" s="281"/>
      <c r="FF167" s="341"/>
      <c r="FG167" s="341"/>
      <c r="FH167" s="341"/>
      <c r="FI167" s="341"/>
      <c r="FJ167" s="341"/>
      <c r="FT167" s="278"/>
      <c r="FU167" s="271"/>
      <c r="FV167" s="272"/>
      <c r="FW167" s="273"/>
      <c r="FX167" s="274"/>
      <c r="FY167" s="271"/>
      <c r="FZ167" s="272"/>
      <c r="GA167" s="273"/>
      <c r="GB167" s="274"/>
      <c r="GC167" s="279"/>
      <c r="GD167" s="280"/>
      <c r="GE167" s="273"/>
      <c r="GF167" s="274"/>
      <c r="GG167" s="271"/>
      <c r="GH167" s="272"/>
      <c r="GI167" s="273"/>
      <c r="GJ167" s="274"/>
      <c r="GK167" s="281"/>
      <c r="GL167" s="341"/>
      <c r="GM167" s="341"/>
      <c r="GN167" s="341"/>
      <c r="GO167" s="341"/>
      <c r="GP167" s="341"/>
      <c r="GZ167" s="278"/>
      <c r="HA167" s="271"/>
      <c r="HB167" s="272"/>
      <c r="HC167" s="273"/>
      <c r="HD167" s="274"/>
      <c r="HE167" s="271"/>
      <c r="HF167" s="272"/>
      <c r="HG167" s="273"/>
      <c r="HH167" s="274"/>
      <c r="HI167" s="279"/>
      <c r="HJ167" s="280"/>
      <c r="HK167" s="273"/>
      <c r="HL167" s="274"/>
      <c r="HM167" s="271"/>
      <c r="HN167" s="272"/>
      <c r="HO167" s="273"/>
      <c r="HP167" s="274"/>
      <c r="HQ167" s="281"/>
      <c r="HR167" s="341"/>
      <c r="HS167" s="341"/>
      <c r="HT167" s="341"/>
      <c r="HU167" s="341"/>
      <c r="HV167" s="341"/>
      <c r="IF167" s="278"/>
      <c r="IG167" s="271"/>
      <c r="IH167" s="272"/>
      <c r="II167" s="273"/>
      <c r="IJ167" s="274"/>
      <c r="IK167" s="271"/>
      <c r="IL167" s="272"/>
      <c r="IM167" s="273"/>
      <c r="IN167" s="274"/>
      <c r="IO167" s="279"/>
      <c r="IP167" s="280"/>
      <c r="IQ167" s="273"/>
      <c r="IR167" s="274"/>
      <c r="IS167" s="271"/>
      <c r="IT167" s="272"/>
      <c r="IU167" s="273"/>
      <c r="IV167" s="274"/>
    </row>
    <row r="168" spans="1:32" s="194" customFormat="1" ht="18" customHeight="1">
      <c r="A168" s="266" t="s">
        <v>187</v>
      </c>
      <c r="B168" s="390" t="s">
        <v>188</v>
      </c>
      <c r="C168" s="390"/>
      <c r="D168" s="390"/>
      <c r="E168" s="390"/>
      <c r="F168" s="390"/>
      <c r="G168" s="96">
        <v>6</v>
      </c>
      <c r="H168" s="106">
        <v>90</v>
      </c>
      <c r="I168" s="96">
        <v>18</v>
      </c>
      <c r="J168" s="96">
        <v>54</v>
      </c>
      <c r="K168" s="96">
        <v>36</v>
      </c>
      <c r="L168" s="96"/>
      <c r="M168" s="96">
        <v>126</v>
      </c>
      <c r="N168" s="267"/>
      <c r="O168" s="82">
        <v>36</v>
      </c>
      <c r="P168" s="151" t="s">
        <v>264</v>
      </c>
      <c r="Q168" s="237"/>
      <c r="R168" s="238"/>
      <c r="S168" s="268"/>
      <c r="T168" s="269"/>
      <c r="U168" s="237"/>
      <c r="V168" s="238"/>
      <c r="W168" s="268"/>
      <c r="X168" s="269"/>
      <c r="Y168" s="237">
        <v>6</v>
      </c>
      <c r="Z168" s="238">
        <v>90</v>
      </c>
      <c r="AA168" s="235"/>
      <c r="AB168" s="236"/>
      <c r="AC168" s="233"/>
      <c r="AD168" s="234"/>
      <c r="AE168" s="235"/>
      <c r="AF168" s="236"/>
    </row>
    <row r="169" spans="1:32" s="194" customFormat="1" ht="14.25" customHeight="1">
      <c r="A169" s="282" t="s">
        <v>269</v>
      </c>
      <c r="B169" s="393" t="s">
        <v>270</v>
      </c>
      <c r="C169" s="393"/>
      <c r="D169" s="393"/>
      <c r="E169" s="393"/>
      <c r="F169" s="393"/>
      <c r="G169" s="125">
        <v>2</v>
      </c>
      <c r="H169" s="125"/>
      <c r="I169" s="125"/>
      <c r="J169" s="125"/>
      <c r="K169" s="125"/>
      <c r="L169" s="125"/>
      <c r="M169" s="125"/>
      <c r="N169" s="283"/>
      <c r="O169" s="283"/>
      <c r="P169" s="284"/>
      <c r="Q169" s="285"/>
      <c r="R169" s="283"/>
      <c r="S169" s="283"/>
      <c r="T169" s="284"/>
      <c r="U169" s="285"/>
      <c r="V169" s="283"/>
      <c r="W169" s="283"/>
      <c r="X169" s="286"/>
      <c r="Y169" s="287"/>
      <c r="Z169" s="283"/>
      <c r="AA169" s="283"/>
      <c r="AB169" s="284"/>
      <c r="AC169" s="285"/>
      <c r="AD169" s="283"/>
      <c r="AE169" s="283"/>
      <c r="AF169" s="286"/>
    </row>
    <row r="170" spans="1:32" s="194" customFormat="1" ht="12" customHeight="1">
      <c r="A170" s="282" t="s">
        <v>271</v>
      </c>
      <c r="B170" s="393" t="s">
        <v>272</v>
      </c>
      <c r="C170" s="393"/>
      <c r="D170" s="393"/>
      <c r="E170" s="393"/>
      <c r="F170" s="393"/>
      <c r="G170" s="125">
        <v>2</v>
      </c>
      <c r="H170" s="125"/>
      <c r="I170" s="125"/>
      <c r="J170" s="125"/>
      <c r="K170" s="125"/>
      <c r="L170" s="125"/>
      <c r="M170" s="125"/>
      <c r="N170" s="283"/>
      <c r="O170" s="283"/>
      <c r="P170" s="284"/>
      <c r="Q170" s="285"/>
      <c r="R170" s="283"/>
      <c r="S170" s="283"/>
      <c r="T170" s="284"/>
      <c r="U170" s="285"/>
      <c r="V170" s="283"/>
      <c r="W170" s="283"/>
      <c r="X170" s="286"/>
      <c r="Y170" s="287"/>
      <c r="Z170" s="283"/>
      <c r="AA170" s="283"/>
      <c r="AB170" s="284"/>
      <c r="AC170" s="285"/>
      <c r="AD170" s="283"/>
      <c r="AE170" s="283"/>
      <c r="AF170" s="286"/>
    </row>
    <row r="171" spans="1:32" s="194" customFormat="1" ht="14.25" customHeight="1">
      <c r="A171" s="288" t="s">
        <v>273</v>
      </c>
      <c r="B171" s="393" t="s">
        <v>274</v>
      </c>
      <c r="C171" s="393"/>
      <c r="D171" s="393"/>
      <c r="E171" s="393"/>
      <c r="F171" s="393"/>
      <c r="G171" s="39">
        <v>2</v>
      </c>
      <c r="H171" s="39"/>
      <c r="I171" s="39"/>
      <c r="J171" s="39"/>
      <c r="K171" s="39"/>
      <c r="L171" s="39"/>
      <c r="M171" s="39"/>
      <c r="N171" s="96"/>
      <c r="O171" s="96"/>
      <c r="P171" s="82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</row>
    <row r="172" spans="1:32" s="194" customFormat="1" ht="14.2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1:37" s="194" customFormat="1" ht="20.2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 s="183"/>
      <c r="AH173" s="183"/>
      <c r="AI173" s="183"/>
      <c r="AJ173" s="183"/>
      <c r="AK173" s="183"/>
    </row>
    <row r="174" spans="1:32" s="194" customFormat="1" ht="13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1:32" s="194" customFormat="1" ht="13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1:32" s="194" customFormat="1" ht="21.7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pans="1:32" s="194" customFormat="1" ht="13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pans="1:32" s="194" customFormat="1" ht="13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1:32" s="194" customFormat="1" ht="13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</row>
    <row r="180" spans="1:37" s="194" customFormat="1" ht="23.2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 s="183"/>
      <c r="AH180" s="183"/>
      <c r="AI180" s="183"/>
      <c r="AJ180" s="183"/>
      <c r="AK180" s="183"/>
    </row>
    <row r="181" spans="1:37" s="183" customFormat="1" ht="19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 s="194"/>
      <c r="AH181" s="194"/>
      <c r="AI181" s="194"/>
      <c r="AJ181" s="194"/>
      <c r="AK181" s="194"/>
    </row>
    <row r="182" ht="13.5" customHeight="1"/>
  </sheetData>
  <sheetProtection selectLockedCells="1" selectUnlockedCells="1"/>
  <mergeCells count="268">
    <mergeCell ref="HR167:HV167"/>
    <mergeCell ref="B168:F168"/>
    <mergeCell ref="B169:F169"/>
    <mergeCell ref="B170:F170"/>
    <mergeCell ref="B171:F171"/>
    <mergeCell ref="B167:F167"/>
    <mergeCell ref="BN167:BR167"/>
    <mergeCell ref="CT167:CX167"/>
    <mergeCell ref="DZ167:ED167"/>
    <mergeCell ref="FF167:FJ167"/>
    <mergeCell ref="GL167:GP167"/>
    <mergeCell ref="GL165:GP165"/>
    <mergeCell ref="HR165:HV165"/>
    <mergeCell ref="B166:F166"/>
    <mergeCell ref="BN166:BR166"/>
    <mergeCell ref="CT166:CX166"/>
    <mergeCell ref="DZ166:ED166"/>
    <mergeCell ref="FF166:FJ166"/>
    <mergeCell ref="GL166:GP166"/>
    <mergeCell ref="HR166:HV166"/>
    <mergeCell ref="B164:F164"/>
    <mergeCell ref="B165:F165"/>
    <mergeCell ref="BN165:BR165"/>
    <mergeCell ref="CT165:CX165"/>
    <mergeCell ref="DZ165:ED165"/>
    <mergeCell ref="FF165:FJ165"/>
    <mergeCell ref="B158:F158"/>
    <mergeCell ref="B159:F159"/>
    <mergeCell ref="B160:F160"/>
    <mergeCell ref="B161:F161"/>
    <mergeCell ref="B162:F162"/>
    <mergeCell ref="B163:F163"/>
    <mergeCell ref="B152:F152"/>
    <mergeCell ref="B153:F153"/>
    <mergeCell ref="B154:F154"/>
    <mergeCell ref="B155:F155"/>
    <mergeCell ref="B156:F156"/>
    <mergeCell ref="B157:F157"/>
    <mergeCell ref="B146:F146"/>
    <mergeCell ref="B147:F147"/>
    <mergeCell ref="B148:F148"/>
    <mergeCell ref="B149:F149"/>
    <mergeCell ref="B150:F150"/>
    <mergeCell ref="B151:F151"/>
    <mergeCell ref="B140:F140"/>
    <mergeCell ref="B141:F141"/>
    <mergeCell ref="B142:F142"/>
    <mergeCell ref="B143:F143"/>
    <mergeCell ref="B144:F144"/>
    <mergeCell ref="B145:F145"/>
    <mergeCell ref="AC138:AF138"/>
    <mergeCell ref="Q139:R139"/>
    <mergeCell ref="S139:T139"/>
    <mergeCell ref="U139:V139"/>
    <mergeCell ref="W139:X139"/>
    <mergeCell ref="Y139:Z139"/>
    <mergeCell ref="AA139:AB139"/>
    <mergeCell ref="AC139:AD139"/>
    <mergeCell ref="AE139:AF139"/>
    <mergeCell ref="J138:L138"/>
    <mergeCell ref="M138:M139"/>
    <mergeCell ref="N138:O138"/>
    <mergeCell ref="Q138:T138"/>
    <mergeCell ref="U138:X138"/>
    <mergeCell ref="Y138:AB138"/>
    <mergeCell ref="E135:U135"/>
    <mergeCell ref="A136:A139"/>
    <mergeCell ref="B136:F139"/>
    <mergeCell ref="G136:G139"/>
    <mergeCell ref="H136:L137"/>
    <mergeCell ref="M136:O137"/>
    <mergeCell ref="P136:P139"/>
    <mergeCell ref="Q136:AF137"/>
    <mergeCell ref="H138:H139"/>
    <mergeCell ref="I138:I139"/>
    <mergeCell ref="B129:F129"/>
    <mergeCell ref="D131:M131"/>
    <mergeCell ref="Q131:V131"/>
    <mergeCell ref="D132:J132"/>
    <mergeCell ref="E133:U133"/>
    <mergeCell ref="D134:X134"/>
    <mergeCell ref="B123:F123"/>
    <mergeCell ref="B124:F124"/>
    <mergeCell ref="B125:F125"/>
    <mergeCell ref="B126:F126"/>
    <mergeCell ref="B127:F127"/>
    <mergeCell ref="B128:F128"/>
    <mergeCell ref="B117:F117"/>
    <mergeCell ref="B118:F118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AC106:AD106"/>
    <mergeCell ref="AE106:AF106"/>
    <mergeCell ref="B107:F107"/>
    <mergeCell ref="B108:F108"/>
    <mergeCell ref="B109:F109"/>
    <mergeCell ref="B110:F110"/>
    <mergeCell ref="Q106:R106"/>
    <mergeCell ref="S106:T106"/>
    <mergeCell ref="U106:V106"/>
    <mergeCell ref="W106:X106"/>
    <mergeCell ref="Y106:Z106"/>
    <mergeCell ref="AA106:AB106"/>
    <mergeCell ref="Q103:AF104"/>
    <mergeCell ref="H105:H106"/>
    <mergeCell ref="I105:I106"/>
    <mergeCell ref="J105:L105"/>
    <mergeCell ref="M105:M106"/>
    <mergeCell ref="N105:O105"/>
    <mergeCell ref="Q105:T105"/>
    <mergeCell ref="U105:X105"/>
    <mergeCell ref="Y105:AB105"/>
    <mergeCell ref="AC105:AF105"/>
    <mergeCell ref="Q93:V93"/>
    <mergeCell ref="E99:U99"/>
    <mergeCell ref="D100:X100"/>
    <mergeCell ref="E101:U101"/>
    <mergeCell ref="A103:A106"/>
    <mergeCell ref="B103:F106"/>
    <mergeCell ref="G103:G106"/>
    <mergeCell ref="H103:L104"/>
    <mergeCell ref="M103:O104"/>
    <mergeCell ref="P103:P106"/>
    <mergeCell ref="B83:F83"/>
    <mergeCell ref="B84:F84"/>
    <mergeCell ref="A86:H86"/>
    <mergeCell ref="D90:E90"/>
    <mergeCell ref="D92:J92"/>
    <mergeCell ref="D93:J93"/>
    <mergeCell ref="B77:F77"/>
    <mergeCell ref="B78:F78"/>
    <mergeCell ref="B79:F79"/>
    <mergeCell ref="B80:F80"/>
    <mergeCell ref="B81:F81"/>
    <mergeCell ref="B82:F82"/>
    <mergeCell ref="B71:F71"/>
    <mergeCell ref="B72:F72"/>
    <mergeCell ref="B73:F73"/>
    <mergeCell ref="B74:F74"/>
    <mergeCell ref="B75:F75"/>
    <mergeCell ref="B76:F76"/>
    <mergeCell ref="B65:F65"/>
    <mergeCell ref="B66:F66"/>
    <mergeCell ref="B67:F67"/>
    <mergeCell ref="B68:F68"/>
    <mergeCell ref="B69:F69"/>
    <mergeCell ref="B70:F70"/>
    <mergeCell ref="B59:F59"/>
    <mergeCell ref="B60:F60"/>
    <mergeCell ref="B61:F61"/>
    <mergeCell ref="B62:F62"/>
    <mergeCell ref="B63:F63"/>
    <mergeCell ref="B64:F64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35:F35"/>
    <mergeCell ref="B36:F36"/>
    <mergeCell ref="B37:F37"/>
    <mergeCell ref="B38:F38"/>
    <mergeCell ref="B39:F39"/>
    <mergeCell ref="B40:F40"/>
    <mergeCell ref="B29:F29"/>
    <mergeCell ref="B30:F30"/>
    <mergeCell ref="B31:F31"/>
    <mergeCell ref="B32:F32"/>
    <mergeCell ref="B33:F33"/>
    <mergeCell ref="B34:F34"/>
    <mergeCell ref="B23:F23"/>
    <mergeCell ref="B24:F24"/>
    <mergeCell ref="B25:F25"/>
    <mergeCell ref="B26:F26"/>
    <mergeCell ref="B27:F27"/>
    <mergeCell ref="B28:F28"/>
    <mergeCell ref="AC21:AF21"/>
    <mergeCell ref="Q22:R22"/>
    <mergeCell ref="S22:T22"/>
    <mergeCell ref="U22:V22"/>
    <mergeCell ref="W22:X22"/>
    <mergeCell ref="Y22:Z22"/>
    <mergeCell ref="AA22:AB22"/>
    <mergeCell ref="AC22:AD22"/>
    <mergeCell ref="AE22:AF22"/>
    <mergeCell ref="P19:P22"/>
    <mergeCell ref="Q19:AF20"/>
    <mergeCell ref="H21:H22"/>
    <mergeCell ref="I21:I22"/>
    <mergeCell ref="J21:L21"/>
    <mergeCell ref="M21:M22"/>
    <mergeCell ref="N21:O21"/>
    <mergeCell ref="Q21:T21"/>
    <mergeCell ref="U21:X21"/>
    <mergeCell ref="Y21:AB21"/>
    <mergeCell ref="A18:F18"/>
    <mergeCell ref="A19:A22"/>
    <mergeCell ref="B19:F22"/>
    <mergeCell ref="G19:G22"/>
    <mergeCell ref="H19:L20"/>
    <mergeCell ref="M19:O20"/>
    <mergeCell ref="A17:H17"/>
    <mergeCell ref="Q17:S17"/>
    <mergeCell ref="U17:V17"/>
    <mergeCell ref="W17:X17"/>
    <mergeCell ref="Y17:AB17"/>
    <mergeCell ref="AC17:AF17"/>
    <mergeCell ref="Q15:S15"/>
    <mergeCell ref="U15:V15"/>
    <mergeCell ref="W15:X15"/>
    <mergeCell ref="Y15:AB15"/>
    <mergeCell ref="AC15:AF15"/>
    <mergeCell ref="Q16:S16"/>
    <mergeCell ref="U16:V16"/>
    <mergeCell ref="W16:X16"/>
    <mergeCell ref="Y16:AB16"/>
    <mergeCell ref="AC16:AF16"/>
    <mergeCell ref="Q13:S13"/>
    <mergeCell ref="U13:V13"/>
    <mergeCell ref="W13:X13"/>
    <mergeCell ref="Y13:AB13"/>
    <mergeCell ref="AC13:AF13"/>
    <mergeCell ref="Q14:S14"/>
    <mergeCell ref="U14:V14"/>
    <mergeCell ref="W14:X14"/>
    <mergeCell ref="Y14:AB14"/>
    <mergeCell ref="AC14:AF14"/>
    <mergeCell ref="A11:A12"/>
    <mergeCell ref="B11:E11"/>
    <mergeCell ref="F11:J11"/>
    <mergeCell ref="K11:S11"/>
    <mergeCell ref="AB11:AV11"/>
    <mergeCell ref="Q12:S12"/>
    <mergeCell ref="U12:V12"/>
    <mergeCell ref="W12:X12"/>
    <mergeCell ref="A5:E5"/>
    <mergeCell ref="G5:T5"/>
    <mergeCell ref="H7:Q7"/>
    <mergeCell ref="D8:X8"/>
    <mergeCell ref="A10:J10"/>
    <mergeCell ref="L10:AF10"/>
    <mergeCell ref="G1:T1"/>
    <mergeCell ref="G2:T2"/>
    <mergeCell ref="X2:Z2"/>
    <mergeCell ref="G3:T3"/>
    <mergeCell ref="A4:E4"/>
    <mergeCell ref="G4:T4"/>
  </mergeCells>
  <printOptions/>
  <pageMargins left="0.11805555555555555" right="0.03958333333333333" top="0.19652777777777777" bottom="0.19652777777777777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2015-01-26T10:28:04Z</dcterms:modified>
  <cp:category/>
  <cp:version/>
  <cp:contentType/>
  <cp:contentStatus/>
</cp:coreProperties>
</file>