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30" windowWidth="9465" windowHeight="3855" tabRatio="612" firstSheet="16" activeTab="16"/>
  </bookViews>
  <sheets>
    <sheet name="Cписок групп показателей" sheetId="1" state="hidden" r:id="rId1"/>
    <sheet name="Лист1_старый" sheetId="2" state="hidden" r:id="rId2"/>
    <sheet name="Списки" sheetId="3" state="hidden" r:id="rId3"/>
    <sheet name="Лист1" sheetId="4" state="hidden" r:id="rId4"/>
    <sheet name="Формулы_старый" sheetId="5" state="hidden" r:id="rId5"/>
    <sheet name="Прав_старый" sheetId="6" state="hidden" r:id="rId6"/>
    <sheet name="Лист2" sheetId="7" state="hidden" r:id="rId7"/>
    <sheet name="Лист3" sheetId="8" state="hidden" r:id="rId8"/>
    <sheet name="Организация" sheetId="9" state="hidden" r:id="rId9"/>
    <sheet name="Политех" sheetId="10" state="hidden" r:id="rId10"/>
    <sheet name="Информатики" sheetId="11" state="hidden" r:id="rId11"/>
    <sheet name="Колледжи" sheetId="12" state="hidden" r:id="rId12"/>
    <sheet name="ИнфаПолитех" sheetId="13" state="hidden" r:id="rId13"/>
    <sheet name="ИнфаИнформатики" sheetId="14" state="hidden" r:id="rId14"/>
    <sheet name="ИнфаКолледжи" sheetId="15" state="hidden" r:id="rId15"/>
    <sheet name="Сводный" sheetId="16" state="hidden" r:id="rId16"/>
    <sheet name="Потребность" sheetId="17" r:id="rId17"/>
    <sheet name="Диаграмма" sheetId="18" state="hidden" r:id="rId18"/>
    <sheet name="Несоответствия" sheetId="19" state="hidden" r:id="rId19"/>
  </sheets>
  <definedNames>
    <definedName name="OLE_LINK1" localSheetId="3">'Лист1'!#REF!</definedName>
    <definedName name="OLE_LINK26" localSheetId="3">'Лист1'!$B$178</definedName>
    <definedName name="OLE_LINK27" localSheetId="3">'Лист1'!#REF!</definedName>
    <definedName name="OLE_LINK28" localSheetId="3">'Лист1'!$B$183</definedName>
    <definedName name="OLE_LINK29" localSheetId="3">'Лист1'!#REF!</definedName>
    <definedName name="OLE_LINK30" localSheetId="3">'Лист1'!$B$188</definedName>
    <definedName name="OLE_LINK31" localSheetId="3">'Лист1'!$B$191</definedName>
    <definedName name="OLE_LINK32" localSheetId="3">'Лист1'!#REF!</definedName>
    <definedName name="OLE_LINK33" localSheetId="3">'Лист1'!#REF!</definedName>
    <definedName name="OLE_LINK35" localSheetId="3">'Лист1'!#REF!</definedName>
    <definedName name="OLE_LINK38" localSheetId="3">'Лист1'!$B$177</definedName>
    <definedName name="OLE_LINK39" localSheetId="3">'Лист1'!#REF!</definedName>
    <definedName name="OLE_LINK40" localSheetId="3">'Лист1'!$B$183</definedName>
    <definedName name="OLE_LINK41" localSheetId="3">'Лист1'!$B$186</definedName>
    <definedName name="OLE_LINK43" localSheetId="3">'Лист1'!$B$193</definedName>
    <definedName name="OLE_LINK44" localSheetId="3">'Лист1'!$B$196</definedName>
    <definedName name="OLE_LINK45" localSheetId="3">'Лист1'!$B$201</definedName>
    <definedName name="OLE_LINK48" localSheetId="3">'Лист1'!$B$221</definedName>
    <definedName name="OLE_LINK49" localSheetId="3">'Лист1'!$B$223</definedName>
    <definedName name="OLE_LINK50" localSheetId="3">'Лист1'!$B$226</definedName>
    <definedName name="OLE_LINK51" localSheetId="3">'Лист1'!$B$229</definedName>
    <definedName name="OLE_LINK52" localSheetId="3">'Лист1'!$B$232</definedName>
    <definedName name="OLE_LINK53" localSheetId="3">'Лист1'!$B$235</definedName>
    <definedName name="OLE_LINK54" localSheetId="3">'Лист1'!$B$238</definedName>
    <definedName name="OLE_LINK55" localSheetId="3">'Лист1'!$B$241</definedName>
    <definedName name="OLE_LINK56" localSheetId="3">'Лист1'!$B$244</definedName>
    <definedName name="_xlnm.Print_Area" localSheetId="9">'Политех'!#REF!</definedName>
  </definedNames>
  <calcPr fullCalcOnLoad="1" refMode="R1C1"/>
</workbook>
</file>

<file path=xl/comments4.xml><?xml version="1.0" encoding="utf-8"?>
<comments xmlns="http://schemas.openxmlformats.org/spreadsheetml/2006/main">
  <authors>
    <author>Sanka</author>
  </authors>
  <commentList>
    <comment ref="B12" authorId="0">
      <text>
        <r>
          <rPr>
            <b/>
            <sz val="8"/>
            <rFont val="Tahoma"/>
            <family val="2"/>
          </rPr>
          <t>Sanka:</t>
        </r>
        <r>
          <rPr>
            <sz val="8"/>
            <rFont val="Tahoma"/>
            <family val="2"/>
          </rPr>
          <t xml:space="preserve">
заменил</t>
        </r>
      </text>
    </comment>
    <comment ref="B68" authorId="0">
      <text>
        <r>
          <rPr>
            <b/>
            <sz val="8"/>
            <rFont val="Tahoma"/>
            <family val="2"/>
          </rPr>
          <t>Sanka:</t>
        </r>
        <r>
          <rPr>
            <sz val="8"/>
            <rFont val="Tahoma"/>
            <family val="2"/>
          </rPr>
          <t xml:space="preserve">
Заменил</t>
        </r>
      </text>
    </comment>
    <comment ref="B69" authorId="0">
      <text>
        <r>
          <rPr>
            <b/>
            <sz val="8"/>
            <rFont val="Tahoma"/>
            <family val="2"/>
          </rPr>
          <t>Sanka:</t>
        </r>
        <r>
          <rPr>
            <sz val="8"/>
            <rFont val="Tahoma"/>
            <family val="2"/>
          </rPr>
          <t xml:space="preserve">
Заменил</t>
        </r>
      </text>
    </comment>
  </commentList>
</comments>
</file>

<file path=xl/sharedStrings.xml><?xml version="1.0" encoding="utf-8"?>
<sst xmlns="http://schemas.openxmlformats.org/spreadsheetml/2006/main" count="1946" uniqueCount="1498">
  <si>
    <t>Разработка алгоритма решения задачи на основе предложенной модели; программная реализация алгоритма; отладка и тестирование программных продуктов; модификации; адаптация и настройка; сопровождение; разработка и эксплуатация базы данных</t>
  </si>
  <si>
    <t xml:space="preserve">Техническое обслуживание средств вычислительной техники и компьютерных сетей </t>
  </si>
  <si>
    <t>Техническое обслуживание средств вычислительной техники и компьютерных сетей; сервисное аппаратно-программное обслуживание средств вычислительной техники; диагностика неисправностей и контроль технического состояния; сопровождение и администрирование сетей; комплектование; настройка средств; установка, адаптация и сопровождение.</t>
  </si>
  <si>
    <t>10</t>
  </si>
  <si>
    <t>12</t>
  </si>
  <si>
    <t>20</t>
  </si>
  <si>
    <t>25</t>
  </si>
  <si>
    <t>26</t>
  </si>
  <si>
    <t>37</t>
  </si>
  <si>
    <t>40</t>
  </si>
  <si>
    <t>C442</t>
  </si>
  <si>
    <t>К44</t>
  </si>
  <si>
    <t>C44</t>
  </si>
  <si>
    <t>К45</t>
  </si>
  <si>
    <t>C45</t>
  </si>
  <si>
    <t>К46</t>
  </si>
  <si>
    <t>C46</t>
  </si>
  <si>
    <t>C47</t>
  </si>
  <si>
    <t>К51</t>
  </si>
  <si>
    <t>C51</t>
  </si>
  <si>
    <t>К52</t>
  </si>
  <si>
    <t>C52</t>
  </si>
  <si>
    <t>К53</t>
  </si>
  <si>
    <t>C53</t>
  </si>
  <si>
    <t>К54</t>
  </si>
  <si>
    <t>C54</t>
  </si>
  <si>
    <t>К55</t>
  </si>
  <si>
    <t>C55</t>
  </si>
  <si>
    <t>V611</t>
  </si>
  <si>
    <t>C611</t>
  </si>
  <si>
    <t>V612</t>
  </si>
  <si>
    <t>C612</t>
  </si>
  <si>
    <t>V613</t>
  </si>
  <si>
    <t>C613</t>
  </si>
  <si>
    <t>V614</t>
  </si>
  <si>
    <t>C614</t>
  </si>
  <si>
    <t>K61</t>
  </si>
  <si>
    <t>C61</t>
  </si>
  <si>
    <t>V621</t>
  </si>
  <si>
    <t>C621</t>
  </si>
  <si>
    <t>V622</t>
  </si>
  <si>
    <t>C622</t>
  </si>
  <si>
    <t>V623</t>
  </si>
  <si>
    <t>C623</t>
  </si>
  <si>
    <t>V624</t>
  </si>
  <si>
    <t>C624</t>
  </si>
  <si>
    <t>K62</t>
  </si>
  <si>
    <t>C62</t>
  </si>
  <si>
    <t>V631</t>
  </si>
  <si>
    <t>C631</t>
  </si>
  <si>
    <t>V632</t>
  </si>
  <si>
    <t>C632</t>
  </si>
  <si>
    <t>V633</t>
  </si>
  <si>
    <t>C633</t>
  </si>
  <si>
    <t>V634</t>
  </si>
  <si>
    <t>C634</t>
  </si>
  <si>
    <t>K63</t>
  </si>
  <si>
    <t>C63</t>
  </si>
  <si>
    <t>V641</t>
  </si>
  <si>
    <t>C641</t>
  </si>
  <si>
    <t>C642</t>
  </si>
  <si>
    <t>V643</t>
  </si>
  <si>
    <t>C643</t>
  </si>
  <si>
    <t>K64</t>
  </si>
  <si>
    <t>C64</t>
  </si>
  <si>
    <t>V651</t>
  </si>
  <si>
    <t>C651</t>
  </si>
  <si>
    <t>V652</t>
  </si>
  <si>
    <t>C652</t>
  </si>
  <si>
    <t>K65</t>
  </si>
  <si>
    <t>C65</t>
  </si>
  <si>
    <t>К66</t>
  </si>
  <si>
    <t>C66</t>
  </si>
  <si>
    <t>К71</t>
  </si>
  <si>
    <t>C71</t>
  </si>
  <si>
    <t>К72</t>
  </si>
  <si>
    <t>C72</t>
  </si>
  <si>
    <t>К73</t>
  </si>
  <si>
    <t>C73</t>
  </si>
  <si>
    <t>К74</t>
  </si>
  <si>
    <t>C74</t>
  </si>
  <si>
    <t>К75</t>
  </si>
  <si>
    <t>C75</t>
  </si>
  <si>
    <t>К81</t>
  </si>
  <si>
    <t>C81</t>
  </si>
  <si>
    <t>К82</t>
  </si>
  <si>
    <t>C82</t>
  </si>
  <si>
    <t>C83</t>
  </si>
  <si>
    <t>C84</t>
  </si>
  <si>
    <t>C85</t>
  </si>
  <si>
    <t>К91</t>
  </si>
  <si>
    <t>C91</t>
  </si>
  <si>
    <t>К92</t>
  </si>
  <si>
    <t>C92</t>
  </si>
  <si>
    <t>К93</t>
  </si>
  <si>
    <t>C93</t>
  </si>
  <si>
    <t>C94</t>
  </si>
  <si>
    <t>К55=Д92х100:(Д64+Д78)</t>
  </si>
  <si>
    <t>Процент нормативного, учебно-методического и организационного обеспечения деятельности ссуза</t>
  </si>
  <si>
    <t>K12</t>
  </si>
  <si>
    <t>Количество социально значимых дел и мероприятий, организованных органами студенческого самоуправления ссуза, в расчете на 100 студентов очной формы обучения</t>
  </si>
  <si>
    <t>Охват (в процентах) студентов различными видами социально значимой деятельности, организованной органами студенческого самоуправления ссуза</t>
  </si>
  <si>
    <t>Наличие студенческого информационного сайта ссуза в сети Интернет</t>
  </si>
  <si>
    <t>Процент иногородних студентов, обеспеченных общежитием</t>
  </si>
  <si>
    <t>Отношение доли средств, направленных на материально-техническое обеспечение образовательного процесса, ко всем доходам ссуза</t>
  </si>
  <si>
    <t>Количество действующих автотранспортных средств и другой самоходной техники на балансе  ссуза</t>
  </si>
  <si>
    <t>Обеспеченность  (в процентах) базами практики студентов очной формы обучения</t>
  </si>
  <si>
    <t>Соответствие  (в процентах) учебно-лабораторной базы, специализированных кабинетов, производственного оборудования и технических средств требованиям государственных образовательных стандартов</t>
  </si>
  <si>
    <t>3.5. Выпуск</t>
  </si>
  <si>
    <t>5. Организация проведения производственной (профессиональной) практики</t>
  </si>
  <si>
    <t>3.7. Качество подготовки специалистов по результатам ИГА (по всем реализуемым специальностям)</t>
  </si>
  <si>
    <t>6. Взаимодействие с учебными заведениями</t>
  </si>
  <si>
    <t>Дизайн (по отраслям)</t>
  </si>
  <si>
    <t>Техническая эксплуатация оборудования для производства электронной техники</t>
  </si>
  <si>
    <t>Техническое обслуживание и ремонт автомобильного транспорта</t>
  </si>
  <si>
    <t>Сети связи и системы коммутации</t>
  </si>
  <si>
    <t>7.1. Штатные педагогические работники (штатные преподаватели, мастера производственного обучения, штатные совместители (АУП и др.)</t>
  </si>
  <si>
    <t>7.2. Внешние совместители</t>
  </si>
  <si>
    <t>7.3. Руководящие  и педагогические работники, имеющие ученую степень</t>
  </si>
  <si>
    <t>7.4. Штатные преподаватели, имеющие высшую квалификационную категорию</t>
  </si>
  <si>
    <t>7.5. Штатные преподаватели, имеющие первую квалификационную категорию</t>
  </si>
  <si>
    <t>7.6. Руководящие  и педагогические работники, повысившие квалификацию</t>
  </si>
  <si>
    <t>7.7. Работники, имеющие награды (государственные и ведомственные)</t>
  </si>
  <si>
    <t>7.8. Возрастной ценз штатных преподавателей</t>
  </si>
  <si>
    <t>7.9. Преподаватели, имеющие несоответствие базового образования профилю преподаваемых дисциплин</t>
  </si>
  <si>
    <t>7.10. Печатные работы</t>
  </si>
  <si>
    <t>Руководящие работники</t>
  </si>
  <si>
    <t>Доклады на конференциях, семинарах, совещаниях на 100 руководящих и педагогических работников:</t>
  </si>
  <si>
    <t>Награды за деятельность, полученные в отчетном учебном году, на 100 руководящих и педагогических работников:</t>
  </si>
  <si>
    <t>Руководство методическими объединениями (научно-методическими советами) или творческими мастерскими:</t>
  </si>
  <si>
    <t>Процент студентов, участвующих  во внессузовских мероприятиях:</t>
  </si>
  <si>
    <t>Награды за участие во внессузовских мероприятиях в расчете на 100 студентов контингента, приведенного к очной форме обучения:</t>
  </si>
  <si>
    <t>Участие (в процентах) студентов в работе органов студенческого самоуправления:</t>
  </si>
  <si>
    <t>Обеспеченность студентов основной учебной и дополнительной литературой:</t>
  </si>
  <si>
    <t>K0101</t>
  </si>
  <si>
    <t>K0102</t>
  </si>
  <si>
    <t>K0103</t>
  </si>
  <si>
    <t>K0104</t>
  </si>
  <si>
    <t>K0105</t>
  </si>
  <si>
    <t>K0106</t>
  </si>
  <si>
    <t>K0107</t>
  </si>
  <si>
    <t>K0112</t>
  </si>
  <si>
    <t>K0113</t>
  </si>
  <si>
    <t>K0115</t>
  </si>
  <si>
    <t>K0122</t>
  </si>
  <si>
    <t>K0123</t>
  </si>
  <si>
    <t>K0125</t>
  </si>
  <si>
    <t>K0132</t>
  </si>
  <si>
    <t>K0133</t>
  </si>
  <si>
    <t>K0134</t>
  </si>
  <si>
    <t>К0101=Д189х100:Д190</t>
  </si>
  <si>
    <r>
      <t>К0102</t>
    </r>
    <r>
      <rPr>
        <sz val="10"/>
        <rFont val="Times New Roman"/>
        <family val="1"/>
      </rPr>
      <t>=Д191:bss</t>
    </r>
  </si>
  <si>
    <r>
      <t>К0104</t>
    </r>
    <r>
      <rPr>
        <sz val="10"/>
        <rFont val="Times New Roman"/>
        <family val="1"/>
      </rPr>
      <t>=Д194</t>
    </r>
  </si>
  <si>
    <r>
      <t>К0105</t>
    </r>
    <r>
      <rPr>
        <sz val="10"/>
        <rFont val="Times New Roman"/>
        <family val="1"/>
      </rPr>
      <t>=Д195</t>
    </r>
  </si>
  <si>
    <r>
      <t>К0106</t>
    </r>
    <r>
      <rPr>
        <sz val="10"/>
        <rFont val="Times New Roman"/>
        <family val="1"/>
      </rPr>
      <t>=Д193x100:bss</t>
    </r>
  </si>
  <si>
    <t>K0111=Д233</t>
  </si>
  <si>
    <t>V01211=(Д247х100:bss)xG4201</t>
  </si>
  <si>
    <t>V01212=(Д247х100:bss)xG4202</t>
  </si>
  <si>
    <t>V01240=1</t>
  </si>
  <si>
    <r>
      <t>V</t>
    </r>
    <r>
      <rPr>
        <vertAlign val="subscript"/>
        <sz val="10"/>
        <rFont val="Times New Roman"/>
        <family val="1"/>
      </rPr>
      <t>861</t>
    </r>
    <r>
      <rPr>
        <sz val="10"/>
        <rFont val="Times New Roman"/>
        <family val="1"/>
      </rPr>
      <t>=Д98</t>
    </r>
  </si>
  <si>
    <t>V862=Д99х100:bss</t>
  </si>
  <si>
    <t>V863=Д100х100:bss</t>
  </si>
  <si>
    <r>
      <t>V</t>
    </r>
    <r>
      <rPr>
        <vertAlign val="subscript"/>
        <sz val="10"/>
        <rFont val="Times New Roman"/>
        <family val="1"/>
      </rPr>
      <t>871</t>
    </r>
    <r>
      <rPr>
        <sz val="10"/>
        <rFont val="Times New Roman"/>
        <family val="1"/>
      </rPr>
      <t>=Д147</t>
    </r>
  </si>
  <si>
    <t>V872=Д148х100:bss</t>
  </si>
  <si>
    <t>V873=Д149х100:bss</t>
  </si>
  <si>
    <t>V941=Д95</t>
  </si>
  <si>
    <t>V942=Д96</t>
  </si>
  <si>
    <t>K94=G941xC941+G942xC942+G943xC943</t>
  </si>
  <si>
    <t>V941</t>
  </si>
  <si>
    <t>C941</t>
  </si>
  <si>
    <t>G941</t>
  </si>
  <si>
    <t>V942</t>
  </si>
  <si>
    <t>C942</t>
  </si>
  <si>
    <t>G942</t>
  </si>
  <si>
    <t>V943</t>
  </si>
  <si>
    <t>C943</t>
  </si>
  <si>
    <t>G943</t>
  </si>
  <si>
    <t>K94</t>
  </si>
  <si>
    <t>V634=Д145х100:(Д07+Д19)</t>
  </si>
  <si>
    <t>G11</t>
  </si>
  <si>
    <t>G12</t>
  </si>
  <si>
    <t>G21</t>
  </si>
  <si>
    <t>G22</t>
  </si>
  <si>
    <t>G23</t>
  </si>
  <si>
    <t>G24</t>
  </si>
  <si>
    <t>G25</t>
  </si>
  <si>
    <t>G26</t>
  </si>
  <si>
    <t>G311</t>
  </si>
  <si>
    <t>G312</t>
  </si>
  <si>
    <t>G313</t>
  </si>
  <si>
    <t>G31</t>
  </si>
  <si>
    <t>G32</t>
  </si>
  <si>
    <t>G33</t>
  </si>
  <si>
    <t>G34</t>
  </si>
  <si>
    <t>G35</t>
  </si>
  <si>
    <t>G36</t>
  </si>
  <si>
    <t>G2271</t>
  </si>
  <si>
    <t>G2273</t>
  </si>
  <si>
    <t>G2274</t>
  </si>
  <si>
    <t>G2275</t>
  </si>
  <si>
    <t>G411</t>
  </si>
  <si>
    <t>G412</t>
  </si>
  <si>
    <t>G413</t>
  </si>
  <si>
    <t>G414</t>
  </si>
  <si>
    <t>G415</t>
  </si>
  <si>
    <t>G41</t>
  </si>
  <si>
    <t>G42</t>
  </si>
  <si>
    <t>G43</t>
  </si>
  <si>
    <t>G44</t>
  </si>
  <si>
    <t>G45</t>
  </si>
  <si>
    <t>G46</t>
  </si>
  <si>
    <t>G47</t>
  </si>
  <si>
    <t>G51</t>
  </si>
  <si>
    <t>G52</t>
  </si>
  <si>
    <t>G53</t>
  </si>
  <si>
    <t>G54</t>
  </si>
  <si>
    <t>G55</t>
  </si>
  <si>
    <t>G611</t>
  </si>
  <si>
    <t>G612</t>
  </si>
  <si>
    <t>G613</t>
  </si>
  <si>
    <t>G614</t>
  </si>
  <si>
    <t>G61</t>
  </si>
  <si>
    <t>G621</t>
  </si>
  <si>
    <t>G622</t>
  </si>
  <si>
    <t>G623</t>
  </si>
  <si>
    <t>G624</t>
  </si>
  <si>
    <t>G62</t>
  </si>
  <si>
    <t>G631</t>
  </si>
  <si>
    <t>G632</t>
  </si>
  <si>
    <t>G633</t>
  </si>
  <si>
    <t>G634</t>
  </si>
  <si>
    <t>G63</t>
  </si>
  <si>
    <t>G641</t>
  </si>
  <si>
    <t>G642</t>
  </si>
  <si>
    <t>G643</t>
  </si>
  <si>
    <t>G64</t>
  </si>
  <si>
    <t>G651</t>
  </si>
  <si>
    <t>G652</t>
  </si>
  <si>
    <t>G65</t>
  </si>
  <si>
    <t>G66</t>
  </si>
  <si>
    <t>G71</t>
  </si>
  <si>
    <t>G72</t>
  </si>
  <si>
    <t>G73</t>
  </si>
  <si>
    <t>G74</t>
  </si>
  <si>
    <t>G75</t>
  </si>
  <si>
    <t>G81</t>
  </si>
  <si>
    <t>G82</t>
  </si>
  <si>
    <t>G83</t>
  </si>
  <si>
    <t>G84</t>
  </si>
  <si>
    <t>G85</t>
  </si>
  <si>
    <t>G91</t>
  </si>
  <si>
    <t>G92</t>
  </si>
  <si>
    <t>G93</t>
  </si>
  <si>
    <t>G94</t>
  </si>
  <si>
    <t>от&gt;0 до=1</t>
  </si>
  <si>
    <t>от&gt;1 до=2</t>
  </si>
  <si>
    <t>от&gt; 2</t>
  </si>
  <si>
    <t>К0112</t>
  </si>
  <si>
    <t>К0113</t>
  </si>
  <si>
    <t>C0111</t>
  </si>
  <si>
    <t>G0111</t>
  </si>
  <si>
    <t>C0112</t>
  </si>
  <si>
    <t>G0112</t>
  </si>
  <si>
    <t>C0113</t>
  </si>
  <si>
    <t>G0113</t>
  </si>
  <si>
    <t>C0114</t>
  </si>
  <si>
    <t>G0114</t>
  </si>
  <si>
    <t>К0115</t>
  </si>
  <si>
    <t>C0115</t>
  </si>
  <si>
    <t>G0115</t>
  </si>
  <si>
    <t>К0101</t>
  </si>
  <si>
    <t>C0101</t>
  </si>
  <si>
    <t>G0101</t>
  </si>
  <si>
    <t>К0102</t>
  </si>
  <si>
    <t>C0102</t>
  </si>
  <si>
    <t>G0102</t>
  </si>
  <si>
    <t>К0103</t>
  </si>
  <si>
    <t>C0103</t>
  </si>
  <si>
    <t>G0103</t>
  </si>
  <si>
    <t>К0104</t>
  </si>
  <si>
    <t>Процент преподавателей с квалификационными категориями</t>
  </si>
  <si>
    <t>Процент преподавателей с высшей квалификационной категорией, учеными степенями и (или) званиями</t>
  </si>
  <si>
    <t>Количество ЭВМ на 100 студентов контингента, приведенного к очной форме обучения</t>
  </si>
  <si>
    <t>Обеспеченность (в процентах)  ссуза учебными помещениями</t>
  </si>
  <si>
    <t>V635=Д146х100:(Д07+Д19)</t>
  </si>
  <si>
    <t>V635</t>
  </si>
  <si>
    <t>C635</t>
  </si>
  <si>
    <t>G635</t>
  </si>
  <si>
    <t>до&lt; 1</t>
  </si>
  <si>
    <t>от= 1</t>
  </si>
  <si>
    <t>от= 0,25</t>
  </si>
  <si>
    <t>от= 0,3 до&lt; 0,4</t>
  </si>
  <si>
    <t>от= 0,4 до&lt; 0,5</t>
  </si>
  <si>
    <t>от= 0,5</t>
  </si>
  <si>
    <t>от= 0,1 до&lt; 0,2</t>
  </si>
  <si>
    <t>от= 0,2 до&lt; 0,3</t>
  </si>
  <si>
    <t>от= 0,3</t>
  </si>
  <si>
    <t>Коэффициент книгообеспеченности основной учебной литературой циклов специальных дисциплин по специальностям</t>
  </si>
  <si>
    <t>То же, циклов прочих дисциплин по специальностям</t>
  </si>
  <si>
    <t>Д262 </t>
  </si>
  <si>
    <t>Коэффициент книгообеспеченности дополнительной литературой по всем циклам дисциплин по специальностям</t>
  </si>
  <si>
    <t>V642</t>
  </si>
  <si>
    <t>Расчетное значение</t>
  </si>
  <si>
    <t>от&gt; 0 до&lt; 0,05</t>
  </si>
  <si>
    <t>от= 0,05 до&lt; 0,1</t>
  </si>
  <si>
    <t>от= 0,1</t>
  </si>
  <si>
    <t>K63=G631xC631+G632xC632+G633xC633+G634xC634+G635xC635</t>
  </si>
  <si>
    <t>от= 1 до&lt; 2</t>
  </si>
  <si>
    <t>от= 2</t>
  </si>
  <si>
    <t>от&gt; 0 до&lt; 1</t>
  </si>
  <si>
    <t>V2272=Д227</t>
  </si>
  <si>
    <t>V2272</t>
  </si>
  <si>
    <r>
      <t>К</t>
    </r>
    <r>
      <rPr>
        <vertAlign val="subscript"/>
        <sz val="10"/>
        <rFont val="Times New Roman"/>
        <family val="1"/>
      </rPr>
      <t>32</t>
    </r>
    <r>
      <rPr>
        <sz val="10"/>
        <rFont val="Times New Roman"/>
        <family val="1"/>
      </rPr>
      <t>=Д131</t>
    </r>
  </si>
  <si>
    <t>V632=Д143</t>
  </si>
  <si>
    <t>То же, нагрудные знаки (1-имеются, 0-отсутствуют)</t>
  </si>
  <si>
    <t>C2272</t>
  </si>
  <si>
    <t>G2272</t>
  </si>
  <si>
    <t>Д214</t>
  </si>
  <si>
    <t>Количество критериев &gt;0</t>
  </si>
  <si>
    <t>Общая площадь зданий и помещений, в которых ведется образовательный процесс (учебно-лабораторные, административные, общежития и т.п.), кв.м.</t>
  </si>
  <si>
    <t>Общее количество критериев</t>
  </si>
  <si>
    <t>1.1. Правовое и организационное обеспечение деятельности ссуза.</t>
  </si>
  <si>
    <t>Список для выбора</t>
  </si>
  <si>
    <t>да</t>
  </si>
  <si>
    <t>1.2. Данные ссуза</t>
  </si>
  <si>
    <t>2. Сведения о директоре образовательного учреждения</t>
  </si>
  <si>
    <t>от= 1,1</t>
  </si>
  <si>
    <t>от&gt; 0 до&lt; 5,0</t>
  </si>
  <si>
    <t>от= 10,0</t>
  </si>
  <si>
    <t>Наличие концепции (программы) воспитательной работы в ссузе (1-имеется, 0-отсутствует)</t>
  </si>
  <si>
    <t>Д264 </t>
  </si>
  <si>
    <t>Наличие печатного периодического издания ссуза (1-имеется, 0-отсутствует)</t>
  </si>
  <si>
    <t>Наличие музея истории ссуза (1-имеется, 0-отсутствует)</t>
  </si>
  <si>
    <t xml:space="preserve">Наличие психолого-консультационной и профилактической работы в ссузе (1-имеется, 0-отсутствует) </t>
  </si>
  <si>
    <t>от= 90</t>
  </si>
  <si>
    <t>K0126</t>
  </si>
  <si>
    <t>Наличие аттестованных углубленных профессиональных образовательных программ, обеспечивающих обучающимся повышенный уровень квалификации</t>
  </si>
  <si>
    <t>Соответствие (в процентах) рабочих учебных планов требованиям государственных образовательных стандартов</t>
  </si>
  <si>
    <t>Процент преподавателей с высшей категорией, учеными степенями и званиями</t>
  </si>
  <si>
    <t>Объем (в печатных листах) изданных учебных, учебно-методических разработок, имеющих рецензию региональных или отраслевых УМК, НМК, приходящийся на единицу приведенного штата ПС</t>
  </si>
  <si>
    <t>Обеспеченность (в процентах) студентов основной учебной и дополнительной литературой</t>
  </si>
  <si>
    <t>Обеспечение (в процентах) ссуза зданиями и помещениями, в которых ведется образовательный процесс</t>
  </si>
  <si>
    <r>
      <t>V</t>
    </r>
    <r>
      <rPr>
        <vertAlign val="subscript"/>
        <sz val="10"/>
        <rFont val="Times New Roman"/>
        <family val="1"/>
      </rPr>
      <t>481</t>
    </r>
    <r>
      <rPr>
        <sz val="10"/>
        <rFont val="Times New Roman"/>
        <family val="1"/>
      </rPr>
      <t>=Д06х100:Д07</t>
    </r>
  </si>
  <si>
    <r>
      <t>V</t>
    </r>
    <r>
      <rPr>
        <vertAlign val="subscript"/>
        <sz val="10"/>
        <rFont val="Times New Roman"/>
        <family val="1"/>
      </rPr>
      <t>482</t>
    </r>
    <r>
      <rPr>
        <sz val="10"/>
        <rFont val="Times New Roman"/>
        <family val="1"/>
      </rPr>
      <t>=Д18х100:Д19</t>
    </r>
  </si>
  <si>
    <t>V481</t>
  </si>
  <si>
    <t>V482</t>
  </si>
  <si>
    <t>C481</t>
  </si>
  <si>
    <t>C482</t>
  </si>
  <si>
    <t>G481</t>
  </si>
  <si>
    <t>G482</t>
  </si>
  <si>
    <t>K48=G481xC481+G482xC482</t>
  </si>
  <si>
    <t>K48</t>
  </si>
  <si>
    <t>C48</t>
  </si>
  <si>
    <t>G48</t>
  </si>
  <si>
    <t xml:space="preserve">от= 50 до&lt; 60 </t>
  </si>
  <si>
    <t>от= 60 до&lt; 70</t>
  </si>
  <si>
    <t>от=70</t>
  </si>
  <si>
    <t>К47</t>
  </si>
  <si>
    <t>К56=Д93х100:bss</t>
  </si>
  <si>
    <t>от= 50 до&lt; 70</t>
  </si>
  <si>
    <t>от=70 до&lt; 90</t>
  </si>
  <si>
    <t>C56</t>
  </si>
  <si>
    <t>К56</t>
  </si>
  <si>
    <t>G56</t>
  </si>
  <si>
    <t>K86=G861xC861+G862xC862+G863xC863</t>
  </si>
  <si>
    <t>K87=G871xC871+G872xC872+G873xC873</t>
  </si>
  <si>
    <t>К83</t>
  </si>
  <si>
    <t>К84</t>
  </si>
  <si>
    <t>К85</t>
  </si>
  <si>
    <t>V861</t>
  </si>
  <si>
    <t>C861</t>
  </si>
  <si>
    <t>G861</t>
  </si>
  <si>
    <t>V862</t>
  </si>
  <si>
    <t>C862</t>
  </si>
  <si>
    <t>G862</t>
  </si>
  <si>
    <t>V863</t>
  </si>
  <si>
    <t>C863</t>
  </si>
  <si>
    <t>G863</t>
  </si>
  <si>
    <t>K86</t>
  </si>
  <si>
    <t>C86</t>
  </si>
  <si>
    <t>G86</t>
  </si>
  <si>
    <t>V871</t>
  </si>
  <si>
    <t>C871</t>
  </si>
  <si>
    <t>G871</t>
  </si>
  <si>
    <t>V872</t>
  </si>
  <si>
    <t>C872</t>
  </si>
  <si>
    <t>G872</t>
  </si>
  <si>
    <t>V873</t>
  </si>
  <si>
    <t>C873</t>
  </si>
  <si>
    <t>G873</t>
  </si>
  <si>
    <t>K87</t>
  </si>
  <si>
    <t>C87</t>
  </si>
  <si>
    <t>G87</t>
  </si>
  <si>
    <t>Д07</t>
  </si>
  <si>
    <t>0,1</t>
  </si>
  <si>
    <t>до&lt;100</t>
  </si>
  <si>
    <t>до=100</t>
  </si>
  <si>
    <t>до=5</t>
  </si>
  <si>
    <t>до=1</t>
  </si>
  <si>
    <t>К41=(G411+G412+G413+G414+G415)</t>
  </si>
  <si>
    <t>К41</t>
  </si>
  <si>
    <t>9,5</t>
  </si>
  <si>
    <t>0,25</t>
  </si>
  <si>
    <t>от&gt;0</t>
  </si>
  <si>
    <t>Педагогические работники, работающие на условиях штатного совместительства (внутренние и внешние педагогические совместители) или почасовой оплаты труда</t>
  </si>
  <si>
    <t>Выпуск специалистов очной формы обучения, обучавшихся на бюджетной основе</t>
  </si>
  <si>
    <t>Д114  </t>
  </si>
  <si>
    <t>Д115  </t>
  </si>
  <si>
    <t>Конкурс среди подавших заявления (на 100 мест) по Российской Федерации, чел.</t>
  </si>
  <si>
    <t>Д132</t>
  </si>
  <si>
    <t>Д133</t>
  </si>
  <si>
    <t>Д134</t>
  </si>
  <si>
    <t>То же, прочие отраслевые награды, един.</t>
  </si>
  <si>
    <t>То же, региональные награды, един.</t>
  </si>
  <si>
    <t>То же, муниципальные награды, един.</t>
  </si>
  <si>
    <t>То же, на региональном уровне, един.</t>
  </si>
  <si>
    <t>То же, на муниципальном уровне, един.</t>
  </si>
  <si>
    <t>Вид ссуза: cоответствует</t>
  </si>
  <si>
    <t>К0124=G01240xC01240+G01241xC01241+G01242xC01242+G01243xC01243</t>
  </si>
  <si>
    <t>К0133=Д101х100:(Д64+Д78)</t>
  </si>
  <si>
    <t>К0106</t>
  </si>
  <si>
    <t>C0106</t>
  </si>
  <si>
    <t>G0106</t>
  </si>
  <si>
    <t>К0107</t>
  </si>
  <si>
    <t>C0107</t>
  </si>
  <si>
    <t>G0107</t>
  </si>
  <si>
    <t>K0114</t>
  </si>
  <si>
    <t>V01211</t>
  </si>
  <si>
    <t>C01211</t>
  </si>
  <si>
    <t>G01211</t>
  </si>
  <si>
    <t>V01212</t>
  </si>
  <si>
    <t>C01212</t>
  </si>
  <si>
    <t>G01212</t>
  </si>
  <si>
    <t>К0122</t>
  </si>
  <si>
    <t>C0122</t>
  </si>
  <si>
    <t>G0122</t>
  </si>
  <si>
    <t>К0123</t>
  </si>
  <si>
    <t>C0123</t>
  </si>
  <si>
    <t>G0123</t>
  </si>
  <si>
    <t>V01240</t>
  </si>
  <si>
    <t>C01240</t>
  </si>
  <si>
    <t>G01240</t>
  </si>
  <si>
    <t>V01241</t>
  </si>
  <si>
    <t>C01241</t>
  </si>
  <si>
    <t>G01241</t>
  </si>
  <si>
    <t>V01242</t>
  </si>
  <si>
    <t>C01242</t>
  </si>
  <si>
    <t>G01242</t>
  </si>
  <si>
    <t>V01243</t>
  </si>
  <si>
    <t>C01243</t>
  </si>
  <si>
    <t>G01243</t>
  </si>
  <si>
    <t>К0124</t>
  </si>
  <si>
    <t>9.2. Учебная литература, удовлетворяющая лицензионным требованиям</t>
  </si>
  <si>
    <t>9.3. Электронная библиотека</t>
  </si>
  <si>
    <t>9.4. Персональные компьютеры</t>
  </si>
  <si>
    <t>10.1. Бюджетное финансирование</t>
  </si>
  <si>
    <t>10.2. Внебюджетные средства</t>
  </si>
  <si>
    <t>10.3. Бюджетные и внебюджетные средства</t>
  </si>
  <si>
    <t>11. Управление образовательным учреждением</t>
  </si>
  <si>
    <t>12.1.Органы студенческого самоуправления</t>
  </si>
  <si>
    <t>12.2. Студенты из числа детей-сирот и неполных семей</t>
  </si>
  <si>
    <t>12.3. Посадочные места в столовой</t>
  </si>
  <si>
    <t>12.4. Буфет</t>
  </si>
  <si>
    <t>12.5. Медпункт</t>
  </si>
  <si>
    <t>12.6. Отдельно стоящие спортивные комплексы</t>
  </si>
  <si>
    <t>12.7. Спортзалы, площадки</t>
  </si>
  <si>
    <t>12.8. Кружки и секции</t>
  </si>
  <si>
    <t>12.9. Охват студентов, участвующих в работе кружков и секций</t>
  </si>
  <si>
    <t>Имеет обозначенные для расчета подпункты (да,нет)</t>
  </si>
  <si>
    <t>4.1. Рабочие профессии НПО</t>
  </si>
  <si>
    <t>от= 25,0 до&lt; 30,0</t>
  </si>
  <si>
    <t>от= 30,0 до&lt; 35,0</t>
  </si>
  <si>
    <t>от= 35,0</t>
  </si>
  <si>
    <t>до&lt; 0,25</t>
  </si>
  <si>
    <t>от= 0,25 до&lt; 0,30</t>
  </si>
  <si>
    <t>от= 0,30 до&lt; 0,35</t>
  </si>
  <si>
    <t>от= 0,35</t>
  </si>
  <si>
    <t>до&lt; 0,1</t>
  </si>
  <si>
    <t xml:space="preserve">от= 0,1 до&lt; 0,15 </t>
  </si>
  <si>
    <t>от= 0,15 до&lt; 0,2</t>
  </si>
  <si>
    <t>от= 0,2</t>
  </si>
  <si>
    <t>до&lt; 0,3</t>
  </si>
  <si>
    <t>от= 0,3 до&lt; 0,5</t>
  </si>
  <si>
    <t>от= 0,5 до&lt; 0,7</t>
  </si>
  <si>
    <t xml:space="preserve"> от= 0,7</t>
  </si>
  <si>
    <t>от= 5,0 до&lt; 10,0</t>
  </si>
  <si>
    <t>до&lt; 10,0</t>
  </si>
  <si>
    <t>от= 90,0</t>
  </si>
  <si>
    <t>от= 20,0 до&lt; 30,0</t>
  </si>
  <si>
    <t>от= 6,0</t>
  </si>
  <si>
    <t>до&lt; 4,0</t>
  </si>
  <si>
    <t>от= 4,0 до&lt; 4,5</t>
  </si>
  <si>
    <t>от= 4,5 до&lt; 5,0</t>
  </si>
  <si>
    <t>до&lt; 0,5</t>
  </si>
  <si>
    <t>Процент преподавателей с учеными степенями и (или) званиями</t>
  </si>
  <si>
    <t>K45</t>
  </si>
  <si>
    <t xml:space="preserve">Процент педагогических и руководящих работников, повысивших квалификацию в отчетном учебном году </t>
  </si>
  <si>
    <t>K46</t>
  </si>
  <si>
    <t>Соответствие (в процентах) критериальных значений лицензионно-аккредитационных показателей требованиям к условиям осуществления образовательной деятельности ссуза</t>
  </si>
  <si>
    <t>K13</t>
  </si>
  <si>
    <t>Количество реализуемых ссузом специальностей среднего профессионального образования</t>
  </si>
  <si>
    <t>K14</t>
  </si>
  <si>
    <t>Наличие основных профессиональных образовательных программ по всем специальностям ссуза</t>
  </si>
  <si>
    <t>K21</t>
  </si>
  <si>
    <t>Возможность получения среднего профессионального образования с использованием дистанционных образовательных технологий</t>
  </si>
  <si>
    <t>K25</t>
  </si>
  <si>
    <t>Возможность получения среднего профессионального образования в форме экстерната</t>
  </si>
  <si>
    <t>K26</t>
  </si>
  <si>
    <t>Конкурс по поданным заявлениям на 100 мест приема</t>
  </si>
  <si>
    <t>K31</t>
  </si>
  <si>
    <t xml:space="preserve">Наличие приема по результатам вступительных испытаний в форме и по материалам единого государственного экзамена по всем специальностям ссуза </t>
  </si>
  <si>
    <t>K32</t>
  </si>
  <si>
    <t>Средний балл школьных аттестатов абитуриентов</t>
  </si>
  <si>
    <t>K33</t>
  </si>
  <si>
    <t>Процент «хор.» и «отл.» оценок по результатам итоговой государственной аттестации</t>
  </si>
  <si>
    <t>K35</t>
  </si>
  <si>
    <t>Процент дипломов о среднем профессиональном образовании с отличием</t>
  </si>
  <si>
    <t>K36</t>
  </si>
  <si>
    <t>Отношение затрат на качество ко всем доходам ссуза</t>
  </si>
  <si>
    <t>K38</t>
  </si>
  <si>
    <t>Д11.19</t>
  </si>
  <si>
    <t>Д11.20</t>
  </si>
  <si>
    <t>Д11.21</t>
  </si>
  <si>
    <t>Д4.15</t>
  </si>
  <si>
    <t>Д4.16</t>
  </si>
  <si>
    <t>Д9.5</t>
  </si>
  <si>
    <t>Телефон</t>
  </si>
  <si>
    <t>Процент педагогических и руководящих работников, участвующих в научно-исследовательской  работе или иной творческой деятельности ссуза</t>
  </si>
  <si>
    <t>K54</t>
  </si>
  <si>
    <t>Процент студентов, участвующих в научно-исследовательской работе или  иной творческой деятельности ссуза</t>
  </si>
  <si>
    <t>K55</t>
  </si>
  <si>
    <t>Охват (в процентах) студентов дополнительным профессиональным образованием</t>
  </si>
  <si>
    <t>K56</t>
  </si>
  <si>
    <t>На  международном уровне</t>
  </si>
  <si>
    <t>На региональном уровне</t>
  </si>
  <si>
    <t>На федеральном уровне</t>
  </si>
  <si>
    <t>На муниципальном уровне</t>
  </si>
  <si>
    <t>Государственные награды Российской Федерации</t>
  </si>
  <si>
    <t>Субъект Российской Федерации</t>
  </si>
  <si>
    <t>Наименование муниципального образования Новгородской области</t>
  </si>
  <si>
    <t>Наименование организации</t>
  </si>
  <si>
    <t>___________________</t>
  </si>
  <si>
    <t xml:space="preserve">     </t>
  </si>
  <si>
    <t xml:space="preserve">                              </t>
  </si>
  <si>
    <t xml:space="preserve">    </t>
  </si>
  <si>
    <t>подпись</t>
  </si>
  <si>
    <t>дата</t>
  </si>
  <si>
    <t>_____________</t>
  </si>
  <si>
    <t>расшифровка подписи</t>
  </si>
  <si>
    <t xml:space="preserve">Нагрудные знаки </t>
  </si>
  <si>
    <t xml:space="preserve">Прочие отраслевые награды </t>
  </si>
  <si>
    <t>Региональные награды</t>
  </si>
  <si>
    <t>Муниципальные награды</t>
  </si>
  <si>
    <t>Работа в выборных органах</t>
  </si>
  <si>
    <t xml:space="preserve">На федеральном уровне </t>
  </si>
  <si>
    <t xml:space="preserve">На региональном уровне </t>
  </si>
  <si>
    <t>Наличие правонарушений среди студентов и преподавателей ссуза</t>
  </si>
  <si>
    <t>K66</t>
  </si>
  <si>
    <t>K67</t>
  </si>
  <si>
    <t>K71</t>
  </si>
  <si>
    <t>K72</t>
  </si>
  <si>
    <t>Наличие собственного сайта (веб-страницы) ссуза в сети Интернет</t>
  </si>
  <si>
    <t>Процент персональных компьютеров, имеющих выход в Интернет</t>
  </si>
  <si>
    <t>Трудоустройство (в процентах) выпукников ссуза</t>
  </si>
  <si>
    <t>Востребованность (в процентах) выпускников ссуза</t>
  </si>
  <si>
    <t>Количество договоров о сотрудничестве ссуза с работодателями и другими субъектами социального партнерства в расчете на 100 студентов контингента, приведнного к очной форме обучения</t>
  </si>
  <si>
    <t>Наличие попечительского совета ссуза</t>
  </si>
  <si>
    <t>Отношение доли средств, направленных на улучшение социальных и бытовых условий, ко всем доходам ссуза</t>
  </si>
  <si>
    <t>Количество мест в санатории-профилактории на 100 студентов контингента, приведенного к очной форме обучения</t>
  </si>
  <si>
    <t>Наличие собственных загородных объектов</t>
  </si>
  <si>
    <t>Наличие собственного оборудованного здравпункта</t>
  </si>
  <si>
    <t>Обеспеченность (в процентах) местами в предприятиях общественного питания</t>
  </si>
  <si>
    <t>Площадь крытых спортивных сооружений в расчете на одного студента контингента, приведенного к  очной форме обучения</t>
  </si>
  <si>
    <t>V</t>
  </si>
  <si>
    <t>Педагогические работники</t>
  </si>
  <si>
    <t xml:space="preserve">Общее количество учебных лабораторий, кабинетов и мастерских в соответствии с требованиями государственных образовательных стандартов по специальностям, един. </t>
  </si>
  <si>
    <t>Общая площадь на одного обучающегося контингента, приведенного к очной форме обучения, кв.м.</t>
  </si>
  <si>
    <t>8. Материально-техническая база головного образовательного учреждения</t>
  </si>
  <si>
    <t>9.1. Фонд библиотеки</t>
  </si>
  <si>
    <t>Количество иногородних студентов, нуждающихся в общежитии (ссузы, не имеющие иногородних студентов, показывают 1), чел.</t>
  </si>
  <si>
    <t>Количество посадочных мест в предприятиях общественного питания, един.</t>
  </si>
  <si>
    <t>Количество мест в санатории-профилактории, един.</t>
  </si>
  <si>
    <t xml:space="preserve">Обязательный минимум нормативных, учебно-методических и организационно-распорядительных документов, регламентирующих деятельность ссуза, един. </t>
  </si>
  <si>
    <t xml:space="preserve">Общее количество рабочих учебных планов по специальностям, един. </t>
  </si>
  <si>
    <t>Общее количество рабочих программ учебных дисциплин по специальностям, един.</t>
  </si>
  <si>
    <t>K0121</t>
  </si>
  <si>
    <t>K0131</t>
  </si>
  <si>
    <t>Общее количество штатных преподавателей, чел.</t>
  </si>
  <si>
    <t>Процент основных (штатных) педагогических работников</t>
  </si>
  <si>
    <t>Штатные руководящие работники</t>
  </si>
  <si>
    <t>Штатные руководящие и педагогические работники</t>
  </si>
  <si>
    <t>Студенты, обучающиеся за счет средств федерального бюджета</t>
  </si>
  <si>
    <t>Студенты, обучающиеся с полной компенсацией затрат на обучение</t>
  </si>
  <si>
    <t>Формулы</t>
  </si>
  <si>
    <r>
      <t>К</t>
    </r>
    <r>
      <rPr>
        <vertAlign val="subscript"/>
        <sz val="10"/>
        <rFont val="Times New Roman"/>
        <family val="1"/>
      </rPr>
      <t>51</t>
    </r>
    <r>
      <rPr>
        <sz val="10"/>
        <rFont val="Times New Roman"/>
        <family val="1"/>
      </rPr>
      <t>=G5101+G5102+G511+G512</t>
    </r>
  </si>
  <si>
    <t>V5101</t>
  </si>
  <si>
    <t>C5101</t>
  </si>
  <si>
    <t>G5101</t>
  </si>
  <si>
    <t>V5102</t>
  </si>
  <si>
    <t>C5102</t>
  </si>
  <si>
    <t>G5102</t>
  </si>
  <si>
    <t>V5101=G4201/10000</t>
  </si>
  <si>
    <t>V5102=G4202/10000</t>
  </si>
  <si>
    <t>от= 18,0</t>
  </si>
  <si>
    <t xml:space="preserve">от= 10,0 </t>
  </si>
  <si>
    <r>
      <t>К</t>
    </r>
    <r>
      <rPr>
        <vertAlign val="subscript"/>
        <sz val="10"/>
        <rFont val="Times New Roman"/>
        <family val="1"/>
      </rPr>
      <t>44</t>
    </r>
    <r>
      <rPr>
        <sz val="10"/>
        <rFont val="Times New Roman"/>
        <family val="1"/>
      </rPr>
      <t>=G4401+G4402+G441+G442</t>
    </r>
  </si>
  <si>
    <t>V4401</t>
  </si>
  <si>
    <t>C4401</t>
  </si>
  <si>
    <t>G4401</t>
  </si>
  <si>
    <t>V4402</t>
  </si>
  <si>
    <t>C4402</t>
  </si>
  <si>
    <t>G4402</t>
  </si>
  <si>
    <t>от= 54,0</t>
  </si>
  <si>
    <t>от= 48,0</t>
  </si>
  <si>
    <r>
      <t>К</t>
    </r>
    <r>
      <rPr>
        <vertAlign val="subscript"/>
        <sz val="10"/>
        <rFont val="Times New Roman"/>
        <family val="1"/>
      </rPr>
      <t>43</t>
    </r>
    <r>
      <rPr>
        <sz val="10"/>
        <rFont val="Times New Roman"/>
        <family val="1"/>
      </rPr>
      <t>=G4301+G4302+G431+G432</t>
    </r>
  </si>
  <si>
    <t>V4203</t>
  </si>
  <si>
    <t>V4204</t>
  </si>
  <si>
    <t>K42=G4203+G4204+G421+G422</t>
  </si>
  <si>
    <t>C4203</t>
  </si>
  <si>
    <t>G4203</t>
  </si>
  <si>
    <t>C4204</t>
  </si>
  <si>
    <t>G4204</t>
  </si>
  <si>
    <t>V4301</t>
  </si>
  <si>
    <t>C4301</t>
  </si>
  <si>
    <t>G4301</t>
  </si>
  <si>
    <t>Потребность в специальностях</t>
  </si>
  <si>
    <t>Предложения по улучшению качества подготовки  специалистов</t>
  </si>
  <si>
    <t>Предложения по открытию новых специальностей</t>
  </si>
  <si>
    <t>V4302</t>
  </si>
  <si>
    <t>C4302</t>
  </si>
  <si>
    <t>G4302</t>
  </si>
  <si>
    <t>V4301=G4201/10000</t>
  </si>
  <si>
    <t>V4302=G4202/10000</t>
  </si>
  <si>
    <t>V4401=G4201/10000</t>
  </si>
  <si>
    <t>V4402=G4202/10000</t>
  </si>
  <si>
    <t>RSSUZ</t>
  </si>
  <si>
    <t>Студенты, получившие дополнительное профессиональное образование, чел.</t>
  </si>
  <si>
    <r>
      <t>К</t>
    </r>
    <r>
      <rPr>
        <vertAlign val="subscript"/>
        <sz val="10"/>
        <rFont val="Times New Roman"/>
        <family val="1"/>
      </rPr>
      <t>85</t>
    </r>
    <r>
      <rPr>
        <sz val="10"/>
        <rFont val="Times New Roman"/>
        <family val="1"/>
      </rPr>
      <t>=Д94х100:(Д64+Д78)</t>
    </r>
  </si>
  <si>
    <t>от= 50 до&lt; 150</t>
  </si>
  <si>
    <t>от= 150 до&lt; 250</t>
  </si>
  <si>
    <t>от= 250</t>
  </si>
  <si>
    <t>3,6</t>
  </si>
  <si>
    <t>27,45</t>
  </si>
  <si>
    <t>3347,5</t>
  </si>
  <si>
    <t>0,4</t>
  </si>
  <si>
    <t>0,3</t>
  </si>
  <si>
    <t>Д08</t>
  </si>
  <si>
    <t>8,62</t>
  </si>
  <si>
    <t>Лица в возрасте до 35 лет, чел.</t>
  </si>
  <si>
    <t>Лица в возрасте до 45 лет, чел.</t>
  </si>
  <si>
    <t>Студенты, участвующие в работе органов студенческого самоуправления на региональном уровне (1-имеются, 0-отсутствуют)</t>
  </si>
  <si>
    <t>То же, на  уровне ссуза, чел.</t>
  </si>
  <si>
    <t>Д102</t>
  </si>
  <si>
    <t>Студенты, участвующие в различных видах социально значимой деятельности, организованной органами студенческого самоуправления ссуза, чел.</t>
  </si>
  <si>
    <t>Выпускники, трудоустроенные самостоятельно, чел.</t>
  </si>
  <si>
    <t>Д117</t>
  </si>
  <si>
    <t>Выпускники, призванные в ряды Вооруженных Сил, чел.</t>
  </si>
  <si>
    <t>Д118   </t>
  </si>
  <si>
    <t>Д168</t>
  </si>
  <si>
    <t>Д169</t>
  </si>
  <si>
    <t>Д170</t>
  </si>
  <si>
    <t>Д171</t>
  </si>
  <si>
    <t>Студенческое самоуправление</t>
  </si>
  <si>
    <t>Д200</t>
  </si>
  <si>
    <t>Д201</t>
  </si>
  <si>
    <t>Д202</t>
  </si>
  <si>
    <t>Количество социально значимых дел и мероприятий, организованных органами студенческого самоуправления ссуза, един.</t>
  </si>
  <si>
    <t>Д203</t>
  </si>
  <si>
    <t>Наличие студенческого информационного сайта в сети Интернет (1- имеется, 0- отсутствует)</t>
  </si>
  <si>
    <t>Д204</t>
  </si>
  <si>
    <t>Наличие лицензий на право ведения образовательной деятельности по всем реализуемым образовательным программам (1-имеется, 0-отсутствует)</t>
  </si>
  <si>
    <t>Наличие модели организации студенческого самоуправления в ссузе (1- имеется, 0-отсутствует)</t>
  </si>
  <si>
    <t>Наличие системы обучения и подготовки студенческого актива в ссузе (1- имеется, 0- отсутствует)</t>
  </si>
  <si>
    <t>от=50 до&lt;65</t>
  </si>
  <si>
    <t>от= 5,0 до&lt;5,5</t>
  </si>
  <si>
    <t>от= 5,5 до&lt;6,0</t>
  </si>
  <si>
    <t>*</t>
  </si>
  <si>
    <t>Д64      </t>
  </si>
  <si>
    <t>Д65      </t>
  </si>
  <si>
    <t>Д78      </t>
  </si>
  <si>
    <t>Д79      </t>
  </si>
  <si>
    <t>Д92      </t>
  </si>
  <si>
    <t>Д93      </t>
  </si>
  <si>
    <t>Д94      </t>
  </si>
  <si>
    <t>Д99      </t>
  </si>
  <si>
    <t>Д100   </t>
  </si>
  <si>
    <t>Д101   </t>
  </si>
  <si>
    <t>Д127   </t>
  </si>
  <si>
    <t>Д128   </t>
  </si>
  <si>
    <t>Д129   </t>
  </si>
  <si>
    <t>Д130   </t>
  </si>
  <si>
    <t>Д131   </t>
  </si>
  <si>
    <t>Д142   </t>
  </si>
  <si>
    <t>Д143   </t>
  </si>
  <si>
    <t>Д144   </t>
  </si>
  <si>
    <t>Д145   </t>
  </si>
  <si>
    <t>Д146   </t>
  </si>
  <si>
    <t>Д147   </t>
  </si>
  <si>
    <t>Д160   </t>
  </si>
  <si>
    <t>Д161   </t>
  </si>
  <si>
    <t>Д162   </t>
  </si>
  <si>
    <t>Д163   </t>
  </si>
  <si>
    <t>Д164   </t>
  </si>
  <si>
    <t>Д174   </t>
  </si>
  <si>
    <t>Д175   </t>
  </si>
  <si>
    <t>Д176   </t>
  </si>
  <si>
    <t>Д177   </t>
  </si>
  <si>
    <t>Д178   </t>
  </si>
  <si>
    <t>Д189   </t>
  </si>
  <si>
    <t>Д190   </t>
  </si>
  <si>
    <t>Д191   </t>
  </si>
  <si>
    <t>Д192   </t>
  </si>
  <si>
    <t>Д193   </t>
  </si>
  <si>
    <t>Д207   </t>
  </si>
  <si>
    <t>Д208   </t>
  </si>
  <si>
    <t>Д227   </t>
  </si>
  <si>
    <t>Д228   </t>
  </si>
  <si>
    <t>Д229   </t>
  </si>
  <si>
    <r>
      <t>К</t>
    </r>
    <r>
      <rPr>
        <vertAlign val="subscript"/>
        <sz val="10"/>
        <rFont val="Times New Roman"/>
        <family val="1"/>
      </rPr>
      <t>11</t>
    </r>
    <r>
      <rPr>
        <sz val="10"/>
        <rFont val="Times New Roman"/>
        <family val="1"/>
      </rPr>
      <t>=Д229</t>
    </r>
  </si>
  <si>
    <r>
      <t>К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=Д230х100:Д207</t>
    </r>
  </si>
  <si>
    <r>
      <t>К</t>
    </r>
    <r>
      <rPr>
        <vertAlign val="subscript"/>
        <sz val="10"/>
        <rFont val="Times New Roman"/>
        <family val="1"/>
      </rPr>
      <t>21=</t>
    </r>
    <r>
      <rPr>
        <sz val="10"/>
        <rFont val="Times New Roman"/>
        <family val="1"/>
      </rPr>
      <t>Д235</t>
    </r>
  </si>
  <si>
    <r>
      <t>К</t>
    </r>
    <r>
      <rPr>
        <vertAlign val="subscript"/>
        <sz val="10"/>
        <rFont val="Times New Roman"/>
        <family val="1"/>
      </rPr>
      <t>22</t>
    </r>
    <r>
      <rPr>
        <sz val="10"/>
        <rFont val="Times New Roman"/>
        <family val="1"/>
      </rPr>
      <t>=Д236</t>
    </r>
  </si>
  <si>
    <r>
      <t>К</t>
    </r>
    <r>
      <rPr>
        <vertAlign val="subscript"/>
        <sz val="10"/>
        <rFont val="Times New Roman"/>
        <family val="1"/>
      </rPr>
      <t>23</t>
    </r>
    <r>
      <rPr>
        <sz val="10"/>
        <rFont val="Times New Roman"/>
        <family val="1"/>
      </rPr>
      <t>=Д231х100:Д208</t>
    </r>
  </si>
  <si>
    <r>
      <t>К</t>
    </r>
    <r>
      <rPr>
        <vertAlign val="subscript"/>
        <sz val="10"/>
        <rFont val="Times New Roman"/>
        <family val="1"/>
      </rPr>
      <t>24</t>
    </r>
    <r>
      <rPr>
        <sz val="10"/>
        <rFont val="Times New Roman"/>
        <family val="1"/>
      </rPr>
      <t>=Д232х100:Д209</t>
    </r>
  </si>
  <si>
    <r>
      <t>К</t>
    </r>
    <r>
      <rPr>
        <vertAlign val="subscript"/>
        <sz val="10"/>
        <rFont val="Times New Roman"/>
        <family val="1"/>
      </rPr>
      <t>25</t>
    </r>
    <r>
      <rPr>
        <sz val="10"/>
        <rFont val="Times New Roman"/>
        <family val="1"/>
      </rPr>
      <t>=Д237</t>
    </r>
  </si>
  <si>
    <r>
      <t>К</t>
    </r>
    <r>
      <rPr>
        <vertAlign val="subscript"/>
        <sz val="10"/>
        <rFont val="Times New Roman"/>
        <family val="1"/>
      </rPr>
      <t>26</t>
    </r>
    <r>
      <rPr>
        <sz val="10"/>
        <rFont val="Times New Roman"/>
        <family val="1"/>
      </rPr>
      <t>=Д238</t>
    </r>
  </si>
  <si>
    <r>
      <t>К</t>
    </r>
    <r>
      <rPr>
        <vertAlign val="subscript"/>
        <sz val="10"/>
        <rFont val="Times New Roman"/>
        <family val="1"/>
      </rPr>
      <t>31</t>
    </r>
    <r>
      <rPr>
        <sz val="10"/>
        <rFont val="Times New Roman"/>
        <family val="1"/>
      </rPr>
      <t>=Д127х100:Д129</t>
    </r>
  </si>
  <si>
    <r>
      <t>К</t>
    </r>
    <r>
      <rPr>
        <vertAlign val="subscript"/>
        <sz val="10"/>
        <rFont val="Times New Roman"/>
        <family val="1"/>
      </rPr>
      <t>33</t>
    </r>
    <r>
      <rPr>
        <sz val="10"/>
        <rFont val="Times New Roman"/>
        <family val="1"/>
      </rPr>
      <t>=Д128</t>
    </r>
  </si>
  <si>
    <r>
      <t>К</t>
    </r>
    <r>
      <rPr>
        <vertAlign val="subscript"/>
        <sz val="10"/>
        <rFont val="Times New Roman"/>
        <family val="1"/>
      </rPr>
      <t>34</t>
    </r>
    <r>
      <rPr>
        <sz val="10"/>
        <rFont val="Times New Roman"/>
        <family val="1"/>
      </rPr>
      <t>=Д239</t>
    </r>
  </si>
  <si>
    <r>
      <t>К</t>
    </r>
    <r>
      <rPr>
        <vertAlign val="subscript"/>
        <sz val="10"/>
        <rFont val="Times New Roman"/>
        <family val="1"/>
      </rPr>
      <t>35</t>
    </r>
    <r>
      <rPr>
        <sz val="10"/>
        <rFont val="Times New Roman"/>
        <family val="1"/>
      </rPr>
      <t>=Д240х100:Д241</t>
    </r>
  </si>
  <si>
    <r>
      <t>К</t>
    </r>
    <r>
      <rPr>
        <vertAlign val="subscript"/>
        <sz val="10"/>
        <rFont val="Times New Roman"/>
        <family val="1"/>
      </rPr>
      <t>36</t>
    </r>
    <r>
      <rPr>
        <sz val="10"/>
        <rFont val="Times New Roman"/>
        <family val="1"/>
      </rPr>
      <t>=Д242х100:Д243</t>
    </r>
  </si>
  <si>
    <t>V2271=Д227</t>
  </si>
  <si>
    <t>V2274=Д227</t>
  </si>
  <si>
    <t>V2273=Д227</t>
  </si>
  <si>
    <t>V411=(Д07х100:bsp)xG2271</t>
  </si>
  <si>
    <t>V412=(Д07х100:bsp)xG2272</t>
  </si>
  <si>
    <t>V413=(Д07х100:bsp)xG2273</t>
  </si>
  <si>
    <t>V414=(Д07х100:bsp)xG2274</t>
  </si>
  <si>
    <t>V415=(Д07х100:bsp)xG2275</t>
  </si>
  <si>
    <t>от=1</t>
  </si>
  <si>
    <t>до&lt;1</t>
  </si>
  <si>
    <t>до&lt;15</t>
  </si>
  <si>
    <t>от=15</t>
  </si>
  <si>
    <t>до&lt;20</t>
  </si>
  <si>
    <t>от=20</t>
  </si>
  <si>
    <t>до&lt;30</t>
  </si>
  <si>
    <t>от=30</t>
  </si>
  <si>
    <t>до&lt;40</t>
  </si>
  <si>
    <t>от=40</t>
  </si>
  <si>
    <t>до&lt;50</t>
  </si>
  <si>
    <t>от=50</t>
  </si>
  <si>
    <t>от=1 до&lt;3</t>
  </si>
  <si>
    <t xml:space="preserve"> от=3</t>
  </si>
  <si>
    <t>от=3 до&lt;5</t>
  </si>
  <si>
    <t>от=5</t>
  </si>
  <si>
    <t>от=5 до&lt;9</t>
  </si>
  <si>
    <t>от=9</t>
  </si>
  <si>
    <t>до&lt;9</t>
  </si>
  <si>
    <r>
      <t>К</t>
    </r>
    <r>
      <rPr>
        <vertAlign val="subscript"/>
        <sz val="10"/>
        <rFont val="Times New Roman"/>
        <family val="1"/>
      </rPr>
      <t>52</t>
    </r>
    <r>
      <rPr>
        <sz val="10"/>
        <rFont val="Times New Roman"/>
        <family val="1"/>
      </rPr>
      <t>=Д245:bsp</t>
    </r>
  </si>
  <si>
    <r>
      <t>К</t>
    </r>
    <r>
      <rPr>
        <vertAlign val="subscript"/>
        <sz val="10"/>
        <rFont val="Times New Roman"/>
        <family val="1"/>
      </rPr>
      <t>53</t>
    </r>
    <r>
      <rPr>
        <sz val="10"/>
        <rFont val="Times New Roman"/>
        <family val="1"/>
      </rPr>
      <t>=Д36</t>
    </r>
  </si>
  <si>
    <r>
      <t>К</t>
    </r>
    <r>
      <rPr>
        <vertAlign val="subscript"/>
        <sz val="10"/>
        <rFont val="Times New Roman"/>
        <family val="1"/>
      </rPr>
      <t>54</t>
    </r>
    <r>
      <rPr>
        <sz val="10"/>
        <rFont val="Times New Roman"/>
        <family val="1"/>
      </rPr>
      <t>=Д30х100:(Д07+Д19)</t>
    </r>
  </si>
  <si>
    <r>
      <t>V</t>
    </r>
    <r>
      <rPr>
        <vertAlign val="subscript"/>
        <sz val="10"/>
        <rFont val="Times New Roman"/>
        <family val="1"/>
      </rPr>
      <t>611</t>
    </r>
    <r>
      <rPr>
        <sz val="10"/>
        <rFont val="Times New Roman"/>
        <family val="1"/>
      </rPr>
      <t>=Д160</t>
    </r>
  </si>
  <si>
    <r>
      <t>V</t>
    </r>
    <r>
      <rPr>
        <vertAlign val="subscript"/>
        <sz val="10"/>
        <rFont val="Times New Roman"/>
        <family val="1"/>
      </rPr>
      <t>614</t>
    </r>
    <r>
      <rPr>
        <sz val="10"/>
        <rFont val="Times New Roman"/>
        <family val="1"/>
      </rPr>
      <t>=Д163</t>
    </r>
  </si>
  <si>
    <t>K61=G611xC611+G612xC612+G613xC613+G614xC614</t>
  </si>
  <si>
    <t>Район</t>
  </si>
  <si>
    <t>RSPEC</t>
  </si>
  <si>
    <t>Технология машиностроения</t>
  </si>
  <si>
    <t>Перечень специальностей</t>
  </si>
  <si>
    <t>ФИО</t>
  </si>
  <si>
    <t>Адрес</t>
  </si>
  <si>
    <t>e-mail</t>
  </si>
  <si>
    <t>3.6. Трудоустройство выпускников от общего выпуска на бюджетной  основе</t>
  </si>
  <si>
    <t>C0104</t>
  </si>
  <si>
    <t>G0104</t>
  </si>
  <si>
    <t>К0105</t>
  </si>
  <si>
    <t>C0105</t>
  </si>
  <si>
    <t>G0105</t>
  </si>
  <si>
    <t>V451</t>
  </si>
  <si>
    <t>C451</t>
  </si>
  <si>
    <t>G451</t>
  </si>
  <si>
    <t>V452</t>
  </si>
  <si>
    <t>C452</t>
  </si>
  <si>
    <t>G452</t>
  </si>
  <si>
    <t>K22</t>
  </si>
  <si>
    <t>K23</t>
  </si>
  <si>
    <t>K24</t>
  </si>
  <si>
    <t>K34</t>
  </si>
  <si>
    <t>K43</t>
  </si>
  <si>
    <t>K44</t>
  </si>
  <si>
    <t>K51</t>
  </si>
  <si>
    <t>K0111</t>
  </si>
  <si>
    <t>колледж</t>
  </si>
  <si>
    <t>Кол-во</t>
  </si>
  <si>
    <t>Наличие собственного оборудованного здравпункта  (1-имеется, 0-отсутствует)</t>
  </si>
  <si>
    <t>Наличие попечительского совета ссуза  (1-имеется, 0-отсутствует)</t>
  </si>
  <si>
    <t>То же, на региональном уровне (1-имеются, 0-отсутствуют)</t>
  </si>
  <si>
    <t>То же, на муниципальном уровне (1-имеются, 0-отсутствуют)</t>
  </si>
  <si>
    <t>V432=((Д02+Д03+Д04+0,5х(Д49+Д50+Д51))х100:bsp)xG4202</t>
  </si>
  <si>
    <t>V441=((Д04+Д05+0,5х(Д51+Д52))х100:bsp)xG4201</t>
  </si>
  <si>
    <t>V442=((Д04+Д05+0,5х(Д51+Д52))х100:bsp)xG4202</t>
  </si>
  <si>
    <t>V451=((Д05+0,5хД52)х100:bsp)xG4201</t>
  </si>
  <si>
    <t>V452=((Д05+0,5хД52)х100:bsp)xG4202</t>
  </si>
  <si>
    <t>Отношение доли средств, направленных на информационно-методическое обеспечение образовательного процесса, ко всем доходам ссуза</t>
  </si>
  <si>
    <t>Основная учебная литература (циклы специальных дисциплин)</t>
  </si>
  <si>
    <t>Основная учебная литература (циклы прочих дисциплин)</t>
  </si>
  <si>
    <t>Дополнительная литература (все циклы дисциплин)</t>
  </si>
  <si>
    <t>K0135</t>
  </si>
  <si>
    <t>Наличие международной деятельности ссуза</t>
  </si>
  <si>
    <t>Наличие профильных классов в общеобразовательных учреждениях</t>
  </si>
  <si>
    <t>Возможность получения среднего профессионального образования в ссузе в сокращенные сроки для выпускников учреждений начального профессионального образования</t>
  </si>
  <si>
    <t>Возможность продолжения обучения в вузе для получения высшего профессионального образования в сокращенные сроки</t>
  </si>
  <si>
    <t>Интеграция ссуза со средними специальными учебными заведениями в системе профессионального образования</t>
  </si>
  <si>
    <t>Организация на базе ссуза профессиональной подготовки учащихся общеобразовательных учреждений</t>
  </si>
  <si>
    <t>Наличие концепции (программы) воспитательной работы в ссузе</t>
  </si>
  <si>
    <t>Наличие печатного периодического издания ссуза</t>
  </si>
  <si>
    <t>Наличие музея истории ссуза</t>
  </si>
  <si>
    <t>до&lt;50,0</t>
  </si>
  <si>
    <t>от= 50,0 до&lt; 60,0</t>
  </si>
  <si>
    <r>
      <t>К</t>
    </r>
    <r>
      <rPr>
        <vertAlign val="subscript"/>
        <sz val="10"/>
        <rFont val="Times New Roman"/>
        <family val="1"/>
      </rPr>
      <t>46</t>
    </r>
    <r>
      <rPr>
        <sz val="10"/>
        <rFont val="Times New Roman"/>
        <family val="1"/>
      </rPr>
      <t>=Д08х100:Д07</t>
    </r>
  </si>
  <si>
    <t>Наличие психолого-консультационной и профилактической работы в ссузе</t>
  </si>
  <si>
    <t>Охват (в процентах)  студентов различными формами внеучебной деятельности</t>
  </si>
  <si>
    <t xml:space="preserve">На муниципальном уровне </t>
  </si>
  <si>
    <t>Наличие модели организации студенческого самоуправления в ссузе</t>
  </si>
  <si>
    <t>Наличие зарегистрированного в установленном порядке органа студенческого самоуправления ссуза</t>
  </si>
  <si>
    <t xml:space="preserve">Наличие системы обучения студенческого актива в ссузе </t>
  </si>
  <si>
    <t>На уровне ссуза</t>
  </si>
  <si>
    <t>Д13.5</t>
  </si>
  <si>
    <t>Д13.8</t>
  </si>
  <si>
    <t>Д13.9</t>
  </si>
  <si>
    <t>Несоответствия в качестве ссуза</t>
  </si>
  <si>
    <t>V612=Д161</t>
  </si>
  <si>
    <t>V613=Д162</t>
  </si>
  <si>
    <t>V622=Д165</t>
  </si>
  <si>
    <t>V623=Д166х100:(Д07+Д19)</t>
  </si>
  <si>
    <t>V633=Д144х100:(Д07+Д19)</t>
  </si>
  <si>
    <t>Лица, участвующие в составе авторских коллективов изданных учебников или учебных пособий с грифами федеральных органов управления образованием, других федеральных органов исполнительной власти, учебно-методических объединений (1-имеются, 0-отсутствуют)</t>
  </si>
  <si>
    <t>Студенты, участвующие во внессузовских мероприятиях на федеральном уровне (1-имеются, 0-отсутствуют)</t>
  </si>
  <si>
    <t>Государственные награды Российской Федерации штатных руководящих и педагогических работников (1-имеются, 0-отсутствуют)</t>
  </si>
  <si>
    <t>Награды, полученные студентами (1-3 место) за участие во внессузовских мероприятиях на федеральном уровне (1-имеются, 0-отсутствуют)</t>
  </si>
  <si>
    <t>Международные научно-методические (практические) конференции, семинары, совещания, организованные на базе ссуза (1-имеются, 0-отсутствуют)</t>
  </si>
  <si>
    <t>То же, на федеральном уровне (1-имеются, 0-отсутствуют)</t>
  </si>
  <si>
    <t>Доклады на международных конференциях, семинарах, совещаниях (1-имеются, 0-отсутствуют)</t>
  </si>
  <si>
    <t>Наименование специальности/направления</t>
  </si>
  <si>
    <t>Годы</t>
  </si>
  <si>
    <t>ПОЛИТЕХНИЧЕСКИЙ ИНСТИТУТ НОВГУ</t>
  </si>
  <si>
    <t>ИНСТИТУТ ЭЛЕКТРОННЫХ И ИНФОРМАЦИОННЫХ СИСТЕМ НОВГУ</t>
  </si>
  <si>
    <t>КОЛЛЕДЖИ НОВГУ</t>
  </si>
  <si>
    <t>Норма</t>
  </si>
  <si>
    <t>Результат</t>
  </si>
  <si>
    <t>К45=G451+G452</t>
  </si>
  <si>
    <t>(норма)</t>
  </si>
  <si>
    <t>Д148 </t>
  </si>
  <si>
    <t>Д149  </t>
  </si>
  <si>
    <t>Наличие аттестованных углубленных профессиональных программ, обеспечивающих обучающимся повышенный уровень квалификации</t>
  </si>
  <si>
    <t>Соответствие (в процентах) рабочих учебных планов требованиям примерных учебных планов</t>
  </si>
  <si>
    <t>Соответствие (в процентах)  рабочих программ учебных дисциплин требованиям государственных образовательных стандартов</t>
  </si>
  <si>
    <t>Наличие системы управления и контроля качества в ссузе</t>
  </si>
  <si>
    <t>Процент штатных педагогических работников, работающих в ссузе на полную ставку</t>
  </si>
  <si>
    <t>Процент преподавателей с высшим образованием</t>
  </si>
  <si>
    <t>Коэфициент численности контингента студентов для очно-заочной формы обучения (0,25)</t>
  </si>
  <si>
    <t>Предложения по открытию новых специальностей/направлений</t>
  </si>
  <si>
    <t>То же, для заочной формы обучения (0,1)</t>
  </si>
  <si>
    <t>Вид ссуза (1-колледж, 0 - техникум / училище)</t>
  </si>
  <si>
    <r>
      <t>V</t>
    </r>
    <r>
      <rPr>
        <vertAlign val="subscript"/>
        <sz val="10"/>
        <rFont val="Times New Roman"/>
        <family val="1"/>
      </rPr>
      <t>621</t>
    </r>
    <r>
      <rPr>
        <sz val="10"/>
        <rFont val="Times New Roman"/>
        <family val="1"/>
      </rPr>
      <t>=Д164</t>
    </r>
  </si>
  <si>
    <r>
      <t>V</t>
    </r>
    <r>
      <rPr>
        <vertAlign val="subscript"/>
        <sz val="10"/>
        <rFont val="Times New Roman"/>
        <family val="1"/>
      </rPr>
      <t>624</t>
    </r>
    <r>
      <rPr>
        <sz val="10"/>
        <rFont val="Times New Roman"/>
        <family val="1"/>
      </rPr>
      <t>=Д167х100:(Д07+Д19)</t>
    </r>
  </si>
  <si>
    <t>Характеристические параметры</t>
  </si>
  <si>
    <t>обозначение нормированного значения</t>
  </si>
  <si>
    <t>Нормированное значение K</t>
  </si>
  <si>
    <t>Gsp</t>
  </si>
  <si>
    <t>Gss</t>
  </si>
  <si>
    <t>Итоговый результат (Kii*Cii)</t>
  </si>
  <si>
    <t>Награды за деятельность</t>
  </si>
  <si>
    <t>Css</t>
  </si>
  <si>
    <t>Д01      </t>
  </si>
  <si>
    <t>Д02      </t>
  </si>
  <si>
    <t>Д03      </t>
  </si>
  <si>
    <t>Д04      </t>
  </si>
  <si>
    <t>Д05      </t>
  </si>
  <si>
    <t>Д06      </t>
  </si>
  <si>
    <t>Д18      </t>
  </si>
  <si>
    <t>Д19      </t>
  </si>
  <si>
    <t>Д31      </t>
  </si>
  <si>
    <t>Д32      </t>
  </si>
  <si>
    <t>Д33      </t>
  </si>
  <si>
    <t>Д34      </t>
  </si>
  <si>
    <t>Д35      </t>
  </si>
  <si>
    <t>Д36      </t>
  </si>
  <si>
    <t>Д37      </t>
  </si>
  <si>
    <t>Д51      </t>
  </si>
  <si>
    <t>Д52      </t>
  </si>
  <si>
    <t>Д53      </t>
  </si>
  <si>
    <t>Д66      </t>
  </si>
  <si>
    <t>Д80      </t>
  </si>
  <si>
    <t>Д95      </t>
  </si>
  <si>
    <t>Д96      </t>
  </si>
  <si>
    <t>Д97      </t>
  </si>
  <si>
    <t>Д98      </t>
  </si>
  <si>
    <t>Д116   </t>
  </si>
  <si>
    <t>Д165   </t>
  </si>
  <si>
    <t>Д166   </t>
  </si>
  <si>
    <t>Д167   </t>
  </si>
  <si>
    <t>Д194   </t>
  </si>
  <si>
    <t>Д195   </t>
  </si>
  <si>
    <t>Д209   </t>
  </si>
  <si>
    <t>Д210   </t>
  </si>
  <si>
    <t>Д211   </t>
  </si>
  <si>
    <t>Д230   </t>
  </si>
  <si>
    <t>Д231   </t>
  </si>
  <si>
    <t>Д232   </t>
  </si>
  <si>
    <t>Д233   </t>
  </si>
  <si>
    <t>Д234   </t>
  </si>
  <si>
    <t>Д235   </t>
  </si>
  <si>
    <t>Д236   </t>
  </si>
  <si>
    <t>Д237   </t>
  </si>
  <si>
    <t>Д238   </t>
  </si>
  <si>
    <t>Д239   </t>
  </si>
  <si>
    <t>Д240   </t>
  </si>
  <si>
    <t>Д241   </t>
  </si>
  <si>
    <t>Д242   </t>
  </si>
  <si>
    <t>Д243   </t>
  </si>
  <si>
    <t>Д244   </t>
  </si>
  <si>
    <t>Д245   </t>
  </si>
  <si>
    <t>Д246   </t>
  </si>
  <si>
    <t>Д247   </t>
  </si>
  <si>
    <t>Д252   </t>
  </si>
  <si>
    <t>Д254   </t>
  </si>
  <si>
    <t>bsp</t>
  </si>
  <si>
    <t>Csp</t>
  </si>
  <si>
    <t>Студенты, обучающиеся на бюджетной или платной основе очной формы обучения</t>
  </si>
  <si>
    <t>Прием в ссуз</t>
  </si>
  <si>
    <t>Интеграционная деятельность</t>
  </si>
  <si>
    <t xml:space="preserve">Социальные и бытовые условия </t>
  </si>
  <si>
    <t>Нормативное обеспечение деятельности ссуза</t>
  </si>
  <si>
    <t>Данные ссуза</t>
  </si>
  <si>
    <t>Научно-методическая работа</t>
  </si>
  <si>
    <t>Д30      </t>
  </si>
  <si>
    <t>Д48      </t>
  </si>
  <si>
    <t>Д49      </t>
  </si>
  <si>
    <t>Д50      </t>
  </si>
  <si>
    <t>от= 85 до&lt; 90,0</t>
  </si>
  <si>
    <t>К0103=Д192х100000:((Д64+Д78)хД213)</t>
  </si>
  <si>
    <t>К0107=Д254:Д257</t>
  </si>
  <si>
    <t>К0112=Д265</t>
  </si>
  <si>
    <t>К0113=Д252х100:bss</t>
  </si>
  <si>
    <t>K0114=(Д132+Д133)х100:Д134</t>
  </si>
  <si>
    <t>К0115=(Д114+Д115+Д116+Д117)х100:Д118</t>
  </si>
  <si>
    <t>до&lt;70</t>
  </si>
  <si>
    <t>Новгородская область</t>
  </si>
  <si>
    <t>Субъект</t>
  </si>
  <si>
    <t>Великий Новгород</t>
  </si>
  <si>
    <t>Батецкий район</t>
  </si>
  <si>
    <t>Боровичский район</t>
  </si>
  <si>
    <t>Валдайский район</t>
  </si>
  <si>
    <t>Волотовский район</t>
  </si>
  <si>
    <t>Демянский район</t>
  </si>
  <si>
    <t>Крестецкий район</t>
  </si>
  <si>
    <t>Любытинский район</t>
  </si>
  <si>
    <t>Маловишерский район</t>
  </si>
  <si>
    <t>Марёвский район</t>
  </si>
  <si>
    <t>Мошенской район</t>
  </si>
  <si>
    <t>Новгородский район</t>
  </si>
  <si>
    <t>Окуловский район</t>
  </si>
  <si>
    <t>Парфинский район</t>
  </si>
  <si>
    <t>Пестовский район</t>
  </si>
  <si>
    <t>Поддорский район</t>
  </si>
  <si>
    <t>Солецкий район</t>
  </si>
  <si>
    <t>Старорусский район</t>
  </si>
  <si>
    <t>Хвойнинский район</t>
  </si>
  <si>
    <t>Холмский район</t>
  </si>
  <si>
    <t>Чудовский район</t>
  </si>
  <si>
    <t>Шимский район</t>
  </si>
  <si>
    <t>от=70 до&lt;80</t>
  </si>
  <si>
    <t>от=80 до&lt;90</t>
  </si>
  <si>
    <t>от=90</t>
  </si>
  <si>
    <t>C0124</t>
  </si>
  <si>
    <t>G0124</t>
  </si>
  <si>
    <t>К0125</t>
  </si>
  <si>
    <t>C0125</t>
  </si>
  <si>
    <t>G0125</t>
  </si>
  <si>
    <t>К0131</t>
  </si>
  <si>
    <t>C0131</t>
  </si>
  <si>
    <t>G0131</t>
  </si>
  <si>
    <t>К0132</t>
  </si>
  <si>
    <t>C0132</t>
  </si>
  <si>
    <t>G0132</t>
  </si>
  <si>
    <t>К0133</t>
  </si>
  <si>
    <t>C0133</t>
  </si>
  <si>
    <t>G0133</t>
  </si>
  <si>
    <t>К0134</t>
  </si>
  <si>
    <t>C0134</t>
  </si>
  <si>
    <t>G0134</t>
  </si>
  <si>
    <t>К0135</t>
  </si>
  <si>
    <t>C0135</t>
  </si>
  <si>
    <t>G0135</t>
  </si>
  <si>
    <t>bsp=Д07+0,5хД53</t>
  </si>
  <si>
    <t>от&gt;0 до=50</t>
  </si>
  <si>
    <t>от&gt;50 до=100</t>
  </si>
  <si>
    <t>от&gt;100</t>
  </si>
  <si>
    <t>от=65 до&lt;80</t>
  </si>
  <si>
    <t>от=80</t>
  </si>
  <si>
    <t>К0121=G01211+G01212</t>
  </si>
  <si>
    <t>К0121</t>
  </si>
  <si>
    <t>C0121</t>
  </si>
  <si>
    <t>G0121</t>
  </si>
  <si>
    <t>V511=(Д244:bsp)xG4201</t>
  </si>
  <si>
    <t>V512=(Д244:bsp)xG4202</t>
  </si>
  <si>
    <t>Лица, имеющие высшее профессиональное образование, чел.</t>
  </si>
  <si>
    <t>Лица, имеющие вторую квалификационную категорию, чел.</t>
  </si>
  <si>
    <t>Лица, имеющие первую квалификационную категорию, чел.</t>
  </si>
  <si>
    <t>Лица, имеющие высшую квалификационную категорию, чел.</t>
  </si>
  <si>
    <t>Лица, имеющие ученую степень и (или) звание, чел.</t>
  </si>
  <si>
    <t>Общее количество штатных руководящих работников, чел.</t>
  </si>
  <si>
    <t xml:space="preserve">Количество рабочих программ учебных дисциплин, соответствующих требованиям государственных образовательных стандартов, един. </t>
  </si>
  <si>
    <t>Количество критериев, удовлетворяющих требованиям к условиям осуществления образовательной деятельности ссуза, един.</t>
  </si>
  <si>
    <t>Наличие основных профессиональных образовательных программ по всем специальностям ссуза  (1-имеется, 0-отсутствует)</t>
  </si>
  <si>
    <t>Наличие аттестованных основных профессиональных образовательных программ повышенного уровня  (1-имеется, 0-отсутствует)</t>
  </si>
  <si>
    <t>Наличие условий для дистанционного обучения в ссузе  (1-имеется, 0-отсутствует)</t>
  </si>
  <si>
    <t>Наличие условий для получения среднего профессионального образования в форме экстерната  (1-имеется, 0-отсутствует)</t>
  </si>
  <si>
    <t>Количество «хор.» и «отл.» оценок по результатам итоговой государственной аттестации, един.</t>
  </si>
  <si>
    <t xml:space="preserve">Общее количество оценок по результатам итоговой государственной аттестации, един. </t>
  </si>
  <si>
    <t>Лица, участвующие в научно-исследовательской работе или иной творческой деятельности ссуза, включая работу по грантам и участие в международных проектах, чел.</t>
  </si>
  <si>
    <t>Лица, осуществляющие административную или экспертную работу в федеральных выборных органах (1-имеются, 0-отсутствуют)</t>
  </si>
  <si>
    <t>Лица, осуществляющие руководство методическими объединениями (научно-методическими советами) или творческими мастерскими на региональном уровне (1-имеются, 0-отсутствуют)</t>
  </si>
  <si>
    <t>Количество нормативных, учебно-методических и организационно-распорядительных документов, используемых в деятельности ссуза, един.</t>
  </si>
  <si>
    <t>Количество рабочих учебных планов, соответствующих требованиям примерных учебных планов по специальностям, един.</t>
  </si>
  <si>
    <t>Лица, подавшие заявления на места, определенные контрольными цифрами приема на очную форму обучения, чел.</t>
  </si>
  <si>
    <t>Средний балл школьных аттестатов абитуриентов, зачисленных в ссуз на бюджетной основе, един.</t>
  </si>
  <si>
    <t>Наличие зарегистрированного в установленном порядке органа студенческого самоуправления ссуза (1- имеется, 0- отсутствует)</t>
  </si>
  <si>
    <t>Д212   </t>
  </si>
  <si>
    <t>Д213  </t>
  </si>
  <si>
    <t>Д215</t>
  </si>
  <si>
    <t>Д248 </t>
  </si>
  <si>
    <t>Д249  </t>
  </si>
  <si>
    <t>Наличие собственного сайта (веб-страницы) ссуза в сети Интернет (1-имеется, 0-отсутствует)</t>
  </si>
  <si>
    <t>Д250 </t>
  </si>
  <si>
    <t>Д251 </t>
  </si>
  <si>
    <t>Д253  </t>
  </si>
  <si>
    <t>Д255  </t>
  </si>
  <si>
    <t>Д256 </t>
  </si>
  <si>
    <t>Д257</t>
  </si>
  <si>
    <t>Д258  </t>
  </si>
  <si>
    <t>Д259 </t>
  </si>
  <si>
    <t>Д260</t>
  </si>
  <si>
    <t>Д261</t>
  </si>
  <si>
    <t>Д263</t>
  </si>
  <si>
    <t>Д265</t>
  </si>
  <si>
    <t>Обозначение критерия</t>
  </si>
  <si>
    <t>Обозначение весового коэффициента</t>
  </si>
  <si>
    <t>Значение весового коэффициента</t>
  </si>
  <si>
    <t>bss</t>
  </si>
  <si>
    <t>Код</t>
  </si>
  <si>
    <t>Студенты, распределенные на базы производственной (профессиональной) практики на основе договоров с учреждениями, предприятиями и организациями независимо от их организационно-правовых форм и форм собственности, чел.</t>
  </si>
  <si>
    <t>Наличие приема на базе среднего (полного) общего образования по результатам вступительных испытаний в форме и по материалам единого государственного экзамена по всем специальностям ссуза (ссузы, не осуществляющие прием на базе среднего (полного) общего образования, показывают 1) (1-имеется, 0-отсутствует)</t>
  </si>
  <si>
    <t>Наличие договоров с общеобразовательными учреждениями о создании профильных классов, профессионально ориентированных на специальности ссуза  (1-имеется, 0-отсутствует)</t>
  </si>
  <si>
    <t>Наличие договоров с общеобразовательными учреждениями о профессиональной подготовке учащихся на базе ссуза  (1-имеется, 0-отсутствует)</t>
  </si>
  <si>
    <t>Наличие сопряженных учебных планов по родственным специальностям среднего профессионального и профессиям начального профессионального образования  (1-имеется, 0-отсутствует)</t>
  </si>
  <si>
    <t>Наличие сопряженных учебных планов по профильным  специальностям среднего профессионального и специальностям (направлениям подготовки) высшего профессионального образования  (1-имеется, 0-отсутствует)</t>
  </si>
  <si>
    <t>Наличие договоров или других форм интеграции ссуза с учреждениями среднего профессионального образования  (1-имеется, 0-отсутствует)</t>
  </si>
  <si>
    <t>Бакалавр/специалист/магистр подготовлен к выполнению деятельности в областях, использующих методы прикладной математики и компьютерные технологии; созданию и использованию математических моделей процессов и объектов; разработке и применению современных математических методов и программного обеспечения для решения задач науки, техники, экономики и управления; использованию информационных технологий в проектно-конструкторской, управленческой и финансовой деятельности.</t>
  </si>
  <si>
    <t>Прикладная математика и информатика (математик, системный программист)</t>
  </si>
  <si>
    <t>Программное обеспечение вычислительной техники и автоматизированных систем (инженер)</t>
  </si>
  <si>
    <r>
      <t xml:space="preserve">Инженер по специальности </t>
    </r>
    <r>
      <rPr>
        <sz val="9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подготовлен  для работы в научных,    проектных,    конструкторских,     технологических организациях,   коммерческих   структурах,   в   банках  и  на промышленных предприятиях.  Инженер может выполнять следующие виды профессиональной деятельности: проектная; научно-исследовательская; производственно-управленческая;  эксплуатационная.</t>
    </r>
  </si>
  <si>
    <t>Направление «Физика» (бакалавр/магистр физики)</t>
  </si>
  <si>
    <t>Виды профессиональной деятельности бакалавра/магистра физики: научно-исследовательская: экспериментальная, теоретическая и расчетная, педагогическая.  Сферами профессиональной деятельности являются высшие учебные заведения, научно-исследовательские институты,  лаборатории,  конструкторские и проектные бюро и фирмы, производственные предприятия и объединения, учреждения системы высшего и среднего специального образования.</t>
  </si>
  <si>
    <t>Виды профессиональной деятельности: учебно-воспитательная; социально-педагогическая; культурно-просветительная; научно-методическая; организационно-управленческая. Выпускник, получивший квалификацию учителя физики, подготовлен к выполнению основных видов профессиональной деятельности учителя физики, решению типовых профессиональных задач в учреждениях среднего общего (полного) образования.</t>
  </si>
  <si>
    <t>Виды профессиональной деятельности. Учебно-воспитательная;  социально-педагогическая; культурно-просветительная; научно-методическая; организационно-управленческая. Выпускник, получивший квалификацию учителя математики, подготовлен к выполнению основных видов профессиональной деятельности учителя математики, решению типовых профессиональных задач в учреждениях среднего общего (полного) образования.</t>
  </si>
  <si>
    <t>Математика (учитель математики)</t>
  </si>
  <si>
    <t>Физика (учитель физики)</t>
  </si>
  <si>
    <t>Радиотехника (инженер)</t>
  </si>
  <si>
    <t>Объектами профессиональной  деятельности бакалавра/инженера/магистра являются  радиотехнические устройства, их функциональные узлы, методы и средства  для  их разработки и исследования, физического и математического моделирования и исследования, подготовки к производству. Бакалавр/инженер/магистр может выполнять следующие виды профессиональной деятельности: разработка новых радиотехнических устройств (от выбора технических решений и схемотехнического  проектирования до выдачи исходных данных для их конструирования и выбора технологии производства); прикладные теоретические и экспериментальные  исследования; организация разработок и управление их ходом.</t>
  </si>
  <si>
    <t>Проектирование и технология радиоэлектронных средств (инженер)</t>
  </si>
  <si>
    <t>Объектами профессиональной деятельности  бакалавра/инженера/магистра  являются радиотехнические системы  и  комплексы, системы автоматизированного  проектирования  радиоэлектронных средств, технологические процессы радиоэлектронного производства. Бакалавр/инженер/магистр может  выполнять следующие виды профессиональной деятельности: проектная; организационно-технологическая; производственно-управленческая; научно-исследовательская.</t>
  </si>
  <si>
    <t>Микроэлектроника и твёрдотельная электроника (инженер)</t>
  </si>
  <si>
    <t>Объектами профессиональной деятельности бакалавра/инженера/магистра являются материалы, компоненты, приборы и устройства электронной техники, технологические процессы их изготовления, методы исследования, математические модели процессов и объектов электроники и микроэлектроники, алгоритмы решения типовых задач, относящиеся к профессиональной среде. Бакалавр/инженер/магистр может выполнять следующие виды деятельности: экспериментально-исследовательская; производственно-технологическая; эксплуатация и сервисное обслуживание.</t>
  </si>
  <si>
    <t>контр. цифры приема</t>
  </si>
  <si>
    <t>Руководитель:</t>
  </si>
  <si>
    <t>Дата:</t>
  </si>
  <si>
    <t>Подпись:</t>
  </si>
  <si>
    <t>Наличие собственных загородных объектов (лагерей, баз отдыха, дач и др.)  (1-имеется, 0-отсутствует)</t>
  </si>
  <si>
    <t>Общее количество критериев, используемых при комплексной оценке деятельности ссуза, един.</t>
  </si>
  <si>
    <t>Количество лет существования ссуза, един.</t>
  </si>
  <si>
    <t>V01241=Д258</t>
  </si>
  <si>
    <t>V01242=Д259</t>
  </si>
  <si>
    <t>V01243=Д260</t>
  </si>
  <si>
    <t>К0125=Д255:Д257</t>
  </si>
  <si>
    <t>К0131=Д250х100:Д211:bss</t>
  </si>
  <si>
    <t>К0132=Д251х100:Д210</t>
  </si>
  <si>
    <t>К0134=Д253</t>
  </si>
  <si>
    <t>К0135=Д256:Д257</t>
  </si>
  <si>
    <t>К14</t>
  </si>
  <si>
    <t>C14</t>
  </si>
  <si>
    <t>G14</t>
  </si>
  <si>
    <t>К37</t>
  </si>
  <si>
    <t>C37</t>
  </si>
  <si>
    <t>G37</t>
  </si>
  <si>
    <t>V571</t>
  </si>
  <si>
    <t>C571</t>
  </si>
  <si>
    <t>G571</t>
  </si>
  <si>
    <t>V572</t>
  </si>
  <si>
    <t>C572</t>
  </si>
  <si>
    <t>G572</t>
  </si>
  <si>
    <t>V573</t>
  </si>
  <si>
    <t>C573</t>
  </si>
  <si>
    <t>G573</t>
  </si>
  <si>
    <t>V574</t>
  </si>
  <si>
    <t>C574</t>
  </si>
  <si>
    <t>G574</t>
  </si>
  <si>
    <t>K57</t>
  </si>
  <si>
    <t>C57</t>
  </si>
  <si>
    <t>G57</t>
  </si>
  <si>
    <t>К67</t>
  </si>
  <si>
    <t>C67</t>
  </si>
  <si>
    <t>G67</t>
  </si>
  <si>
    <t>K95</t>
  </si>
  <si>
    <t>C95</t>
  </si>
  <si>
    <t>G95</t>
  </si>
  <si>
    <t>K96</t>
  </si>
  <si>
    <t>C96</t>
  </si>
  <si>
    <t>G96</t>
  </si>
  <si>
    <t>K97</t>
  </si>
  <si>
    <t>C97</t>
  </si>
  <si>
    <t>G97</t>
  </si>
  <si>
    <t>bss=Д64+Д78+Д214х(Д65+Д79)+Д215х(Д66+Д80)</t>
  </si>
  <si>
    <t>Наличие публикаций в периодических изданиях на международном уровне (1-имеется, 0-отсутствуют)</t>
  </si>
  <si>
    <t>То же, на федеральном уровне (1-имеется, 0-отсутствуют)</t>
  </si>
  <si>
    <t>То же, на региональном уровне (1-имеется, 0-отсутствуют)</t>
  </si>
  <si>
    <t>То же, на муниципальном уровне (1-имеется, 0-отсутствуют)</t>
  </si>
  <si>
    <t>V4203=G4201/10000</t>
  </si>
  <si>
    <t>V4204=G4202/10000</t>
  </si>
  <si>
    <t>Наличие системы управления и контроля качества в ссузе (1-имеется, 0-отсутствует)</t>
  </si>
  <si>
    <t>Наличие лицензий на право ведения образовательной деятельности по всем реализуемым образовательным программам</t>
  </si>
  <si>
    <t>K11</t>
  </si>
  <si>
    <t xml:space="preserve">до&lt; L311 </t>
  </si>
  <si>
    <t>от= L311 до&lt; L312</t>
  </si>
  <si>
    <t>от= L312 до&lt; L313</t>
  </si>
  <si>
    <t>от= L313</t>
  </si>
  <si>
    <t>L311=Д130</t>
  </si>
  <si>
    <t>K62=G621xC621+G622xC622+G623xC623+G624xC624</t>
  </si>
  <si>
    <r>
      <t>V</t>
    </r>
    <r>
      <rPr>
        <vertAlign val="subscript"/>
        <sz val="10"/>
        <rFont val="Times New Roman"/>
        <family val="1"/>
      </rPr>
      <t>631</t>
    </r>
    <r>
      <rPr>
        <sz val="10"/>
        <rFont val="Times New Roman"/>
        <family val="1"/>
      </rPr>
      <t>=Д142</t>
    </r>
  </si>
  <si>
    <r>
      <t>V</t>
    </r>
    <r>
      <rPr>
        <vertAlign val="subscript"/>
        <sz val="10"/>
        <rFont val="Times New Roman"/>
        <family val="1"/>
      </rPr>
      <t>641</t>
    </r>
    <r>
      <rPr>
        <sz val="10"/>
        <rFont val="Times New Roman"/>
        <family val="1"/>
      </rPr>
      <t>=Д31</t>
    </r>
  </si>
  <si>
    <r>
      <t>V</t>
    </r>
    <r>
      <rPr>
        <vertAlign val="subscript"/>
        <sz val="10"/>
        <rFont val="Times New Roman"/>
        <family val="1"/>
      </rPr>
      <t>642</t>
    </r>
    <r>
      <rPr>
        <sz val="10"/>
        <rFont val="Times New Roman"/>
        <family val="1"/>
      </rPr>
      <t>=Д32</t>
    </r>
  </si>
  <si>
    <r>
      <t>V</t>
    </r>
    <r>
      <rPr>
        <vertAlign val="subscript"/>
        <sz val="10"/>
        <rFont val="Times New Roman"/>
        <family val="1"/>
      </rPr>
      <t>643</t>
    </r>
    <r>
      <rPr>
        <sz val="10"/>
        <rFont val="Times New Roman"/>
        <family val="1"/>
      </rPr>
      <t>=Д33</t>
    </r>
  </si>
  <si>
    <r>
      <t>V</t>
    </r>
    <r>
      <rPr>
        <vertAlign val="subscript"/>
        <sz val="10"/>
        <rFont val="Times New Roman"/>
        <family val="1"/>
      </rPr>
      <t>651</t>
    </r>
    <r>
      <rPr>
        <sz val="10"/>
        <rFont val="Times New Roman"/>
        <family val="1"/>
      </rPr>
      <t>=Д34</t>
    </r>
  </si>
  <si>
    <r>
      <t>V</t>
    </r>
    <r>
      <rPr>
        <vertAlign val="subscript"/>
        <sz val="10"/>
        <rFont val="Times New Roman"/>
        <family val="1"/>
      </rPr>
      <t>652</t>
    </r>
    <r>
      <rPr>
        <sz val="10"/>
        <rFont val="Times New Roman"/>
        <family val="1"/>
      </rPr>
      <t>=Д35</t>
    </r>
  </si>
  <si>
    <t>K64=G641xC641+G642xC642+G643xC643</t>
  </si>
  <si>
    <t>K65=G651xC651+G652xC652</t>
  </si>
  <si>
    <r>
      <t>К</t>
    </r>
    <r>
      <rPr>
        <vertAlign val="subscript"/>
        <sz val="10"/>
        <rFont val="Times New Roman"/>
        <family val="1"/>
      </rPr>
      <t>66</t>
    </r>
    <r>
      <rPr>
        <sz val="10"/>
        <rFont val="Times New Roman"/>
        <family val="1"/>
      </rPr>
      <t>=Д246</t>
    </r>
  </si>
  <si>
    <r>
      <t>К</t>
    </r>
    <r>
      <rPr>
        <vertAlign val="subscript"/>
        <sz val="10"/>
        <rFont val="Times New Roman"/>
        <family val="1"/>
      </rPr>
      <t>71</t>
    </r>
    <r>
      <rPr>
        <sz val="10"/>
        <rFont val="Times New Roman"/>
        <family val="1"/>
      </rPr>
      <t>=Д174</t>
    </r>
  </si>
  <si>
    <r>
      <t>К</t>
    </r>
    <r>
      <rPr>
        <vertAlign val="subscript"/>
        <sz val="10"/>
        <rFont val="Times New Roman"/>
        <family val="1"/>
      </rPr>
      <t>72</t>
    </r>
    <r>
      <rPr>
        <sz val="10"/>
        <rFont val="Times New Roman"/>
        <family val="1"/>
      </rPr>
      <t>=Д176</t>
    </r>
  </si>
  <si>
    <r>
      <t>К</t>
    </r>
    <r>
      <rPr>
        <vertAlign val="subscript"/>
        <sz val="10"/>
        <rFont val="Times New Roman"/>
        <family val="1"/>
      </rPr>
      <t>73</t>
    </r>
    <r>
      <rPr>
        <sz val="10"/>
        <rFont val="Times New Roman"/>
        <family val="1"/>
      </rPr>
      <t>=Д177</t>
    </r>
  </si>
  <si>
    <r>
      <t>К</t>
    </r>
    <r>
      <rPr>
        <vertAlign val="subscript"/>
        <sz val="10"/>
        <rFont val="Times New Roman"/>
        <family val="1"/>
      </rPr>
      <t>74</t>
    </r>
    <r>
      <rPr>
        <sz val="10"/>
        <rFont val="Times New Roman"/>
        <family val="1"/>
      </rPr>
      <t>=Д178</t>
    </r>
  </si>
  <si>
    <r>
      <t>К</t>
    </r>
    <r>
      <rPr>
        <vertAlign val="subscript"/>
        <sz val="10"/>
        <rFont val="Times New Roman"/>
        <family val="1"/>
      </rPr>
      <t>75</t>
    </r>
    <r>
      <rPr>
        <sz val="10"/>
        <rFont val="Times New Roman"/>
        <family val="1"/>
      </rPr>
      <t>=Д175</t>
    </r>
  </si>
  <si>
    <t>V2275=Д227</t>
  </si>
  <si>
    <t>до=0</t>
  </si>
  <si>
    <t>Колледж</t>
  </si>
  <si>
    <t>Техникум</t>
  </si>
  <si>
    <t>G422</t>
  </si>
  <si>
    <t>G421</t>
  </si>
  <si>
    <t>C42</t>
  </si>
  <si>
    <t>V4201=Д228</t>
  </si>
  <si>
    <t>V4201</t>
  </si>
  <si>
    <t>V4202=Д228</t>
  </si>
  <si>
    <t>V4202</t>
  </si>
  <si>
    <t>G4201</t>
  </si>
  <si>
    <t>G4202</t>
  </si>
  <si>
    <t>K42</t>
  </si>
  <si>
    <t>G431</t>
  </si>
  <si>
    <t>G432</t>
  </si>
  <si>
    <t>G441</t>
  </si>
  <si>
    <t>G442</t>
  </si>
  <si>
    <t>Общая сумма средств, полученных ссузом за счет добровольных пожертвований и целевых взносов юридических лиц (включая стоимость переданного оборудования), тыс.руб.</t>
  </si>
  <si>
    <t>Д266</t>
  </si>
  <si>
    <t>Количество специальностей среднего профессионального образования, реализуемых ссузом, един.</t>
  </si>
  <si>
    <t>Наличие международной деятельности ссуза (1-имеется, 0-отсутствует)</t>
  </si>
  <si>
    <t>Сумма затрат на качество в ссузе, тыс.руб.</t>
  </si>
  <si>
    <r>
      <t>К</t>
    </r>
    <r>
      <rPr>
        <vertAlign val="subscript"/>
        <sz val="10"/>
        <rFont val="Times New Roman"/>
        <family val="1"/>
      </rPr>
      <t>13*</t>
    </r>
    <r>
      <rPr>
        <sz val="10"/>
        <rFont val="Times New Roman"/>
        <family val="1"/>
      </rPr>
      <t>=Д234х100:Д212</t>
    </r>
  </si>
  <si>
    <t>К14=Д266</t>
  </si>
  <si>
    <t>от= 3 до=3</t>
  </si>
  <si>
    <t>от= 4 до=4</t>
  </si>
  <si>
    <t>от&gt; 4</t>
  </si>
  <si>
    <t>К37=Д268:Д257</t>
  </si>
  <si>
    <t>от&gt;0 до&lt;0,05</t>
  </si>
  <si>
    <t>от=0,1</t>
  </si>
  <si>
    <t>от= 10,0 до&lt; 25,0</t>
  </si>
  <si>
    <t>от= 25,0 до&lt; 40</t>
  </si>
  <si>
    <t>от= 40</t>
  </si>
  <si>
    <t>от= 25 до&lt; 40</t>
  </si>
  <si>
    <t>от= 40 до&lt; 55</t>
  </si>
  <si>
    <t>от= 55</t>
  </si>
  <si>
    <t>K57=G571xC571+G572xC572+G573xC573+G574xC574</t>
  </si>
  <si>
    <r>
      <t>V</t>
    </r>
    <r>
      <rPr>
        <vertAlign val="subscript"/>
        <sz val="10"/>
        <rFont val="Times New Roman"/>
        <family val="1"/>
      </rPr>
      <t>571</t>
    </r>
    <r>
      <rPr>
        <sz val="10"/>
        <rFont val="Times New Roman"/>
        <family val="1"/>
      </rPr>
      <t>=Д168</t>
    </r>
  </si>
  <si>
    <t>V572=Д169</t>
  </si>
  <si>
    <t>V573=Д170</t>
  </si>
  <si>
    <r>
      <t>V</t>
    </r>
    <r>
      <rPr>
        <vertAlign val="subscript"/>
        <sz val="10"/>
        <rFont val="Times New Roman"/>
        <family val="1"/>
      </rPr>
      <t>574</t>
    </r>
    <r>
      <rPr>
        <sz val="10"/>
        <rFont val="Times New Roman"/>
        <family val="1"/>
      </rPr>
      <t>=Д171</t>
    </r>
  </si>
  <si>
    <t>до&lt; 8,0</t>
  </si>
  <si>
    <t>до&lt; 50</t>
  </si>
  <si>
    <t>Расчетное значение критерия</t>
  </si>
  <si>
    <t>от= 0,5 до&lt; 0,8</t>
  </si>
  <si>
    <t>от= 0,8 до&lt; 1,1</t>
  </si>
  <si>
    <t>3.1. Контингент студентов (по состоянию на 01.10.)</t>
  </si>
  <si>
    <t>3.2. Прием</t>
  </si>
  <si>
    <t>3.3. Очная форма обучения</t>
  </si>
  <si>
    <t>3.4. Отсев по очной форме обучения</t>
  </si>
  <si>
    <t>4.2. Контингент учащихся НПО (по очной форме обучения)</t>
  </si>
  <si>
    <t xml:space="preserve">4.3. Трудоустройство выпускников НПО </t>
  </si>
  <si>
    <t>1. Общая информация об учебном заведении</t>
  </si>
  <si>
    <t>3. Подготовка специалистов со средним профессиональным образованием</t>
  </si>
  <si>
    <t>4. Подготовка по профессиям начального профессионального образования</t>
  </si>
  <si>
    <t>7. Характеристика педагогического состава</t>
  </si>
  <si>
    <t>9. Информационное обеспечение</t>
  </si>
  <si>
    <t>10. Финансовая деятельность</t>
  </si>
  <si>
    <t>12. Социальная сфера</t>
  </si>
  <si>
    <t>Лица, повышающие квалификацию в настоящее время и повысившие квалификацию в течение последних пяти лет ( магистратура, аспирантура, докторантура, соискательство, курсы повышения квалификации, переподготовка, стажировка ), чел</t>
  </si>
  <si>
    <t>3 ряд</t>
  </si>
  <si>
    <t>Норматив посадочных мест в предприятиях общественного питания ссуза на 1000 студентов (200 мест)</t>
  </si>
  <si>
    <t>Общее количество мест, выделенных для приема на очную форму обучения за счет средств федерального бюджета, един.</t>
  </si>
  <si>
    <t>Лица, поступившие на обучение в ссуз в соответствии с прямыми договорами между ссузом и работодателями в пределах численности, установленной лицензией, с оплатой стоимости обучения, чел.</t>
  </si>
  <si>
    <t>Общее количество лиц, зачисленных в ссуз на очную форму обучения на бюджетной и платной основе, чел.</t>
  </si>
  <si>
    <t>Общая полезная площадь крытых спортивных сооружений, кв.м.</t>
  </si>
  <si>
    <t>** Общий объем изданных учебных, учебно-методических разработок с грифом регионального совета директоров ссузов или имеющих рецензию региональных (отраслевых) УМК, НМК за последние пять лет, печ. л.</t>
  </si>
  <si>
    <t>К13*</t>
  </si>
  <si>
    <t>C13*</t>
  </si>
  <si>
    <t>G13*</t>
  </si>
  <si>
    <t>от=100</t>
  </si>
  <si>
    <t>от= 90 до&lt; 93</t>
  </si>
  <si>
    <t>от= 93 до&lt; 96</t>
  </si>
  <si>
    <t>от= 96</t>
  </si>
  <si>
    <t>V421=((Д01+0,5хД48)х100:bsp)xG4201</t>
  </si>
  <si>
    <t>V422=((Д01+0,5хД48)х100:bsp)xG4202</t>
  </si>
  <si>
    <t>V431=((Д02+Д03+Д04+0,5х(Д49+Д50+Д51))х100:bsp)xG4201</t>
  </si>
  <si>
    <t>Д13.0</t>
  </si>
  <si>
    <t>Количество дипломов о среднем профессиональном образовании с отличием, един.</t>
  </si>
  <si>
    <t>Общее количество выданных дипломов о среднем профессиональном образовании, един.</t>
  </si>
  <si>
    <t>Общий объем изданных ссузом и имеющих внешнюю рецензию учебных, учебно-методических разработок за последние пять лет без учета (**), печ. л.</t>
  </si>
  <si>
    <t>Наличие правонарушений среди студентов и преподавателей ссуза  (1-имеется, 0-отсутствут)</t>
  </si>
  <si>
    <t>Общее количество персональных компьютеров и компьютерных рабочих станций, един.</t>
  </si>
  <si>
    <t>Общее количество персональных компьютеров, имеющих выход в Интернет, един.</t>
  </si>
  <si>
    <t>Количество учебных лабораторий, кабинетов и мастерских, обеспечивающих выполнение государственных требований к минимуму содержания и уровню подготовки выпускников по специальностям, един.</t>
  </si>
  <si>
    <r>
      <t>К</t>
    </r>
    <r>
      <rPr>
        <vertAlign val="subscript"/>
        <sz val="10"/>
        <rFont val="Times New Roman"/>
        <family val="1"/>
      </rPr>
      <t>47</t>
    </r>
    <r>
      <rPr>
        <sz val="10"/>
        <rFont val="Times New Roman"/>
        <family val="1"/>
      </rPr>
      <t>=Д37х100:(Д07+Д19)</t>
    </r>
  </si>
  <si>
    <t>от= 60,0 до&lt; 70,0</t>
  </si>
  <si>
    <t>от= 70,0</t>
  </si>
  <si>
    <t>Общее количество договоров о сотрудничестве с работодателями и другими субъектами социального партнерства, един.</t>
  </si>
  <si>
    <t>Общее количество действующих автотранспортных средств и другой самоходной техники на балансе ссуза, един.</t>
  </si>
  <si>
    <t>V511</t>
  </si>
  <si>
    <t>C511</t>
  </si>
  <si>
    <t>G511</t>
  </si>
  <si>
    <t>V512</t>
  </si>
  <si>
    <t>C512</t>
  </si>
  <si>
    <t>G512</t>
  </si>
  <si>
    <t>от&gt; 0</t>
  </si>
  <si>
    <t>Сумма бюджетных ассигнований и внебюджетных средств, направленных ссузом на улучшение социальных и бытовых  условий, тыс. руб.</t>
  </si>
  <si>
    <t>То же, на информационно-методическое обеспечение образовательного процесса, тыс. руб.</t>
  </si>
  <si>
    <t>То же, на материально-техническое обеспечение образовательного процесса, тыс. руб.</t>
  </si>
  <si>
    <t>Общая сумма бюджетных ассигнований и внебюджетных средств по состоянию на 1 сентября учебного года, следующего за отчетным, тыс. руб.</t>
  </si>
  <si>
    <t>Д267</t>
  </si>
  <si>
    <t>Д268</t>
  </si>
  <si>
    <t xml:space="preserve">Лица, имеющие ученую степень и (или) звание, чел. </t>
  </si>
  <si>
    <t>Общее количество преподавателей, работающих в ссузе по совместительству или на условиях почасовой оплаты труда, чел.</t>
  </si>
  <si>
    <t>Студенты очной формы обучения, чел.</t>
  </si>
  <si>
    <t xml:space="preserve">Студенты очно-заочной формы обучения, чел. </t>
  </si>
  <si>
    <t>Студенты заочной формы обучения, чел.</t>
  </si>
  <si>
    <t xml:space="preserve">Студенты очной формы обучения, чел. </t>
  </si>
  <si>
    <t xml:space="preserve">Студенты заочной формы обучения, чел. </t>
  </si>
  <si>
    <t>Студенты, участвующие в научно-исследовательской работе или иной творческой деятельности ссуза, чел.</t>
  </si>
  <si>
    <t>Студенты, участвующие во внеучебной деятельности ссуза, чел.</t>
  </si>
  <si>
    <t>То же, на региональном уровне, чел.</t>
  </si>
  <si>
    <t>То же, на муниципальном уровне, чел.</t>
  </si>
  <si>
    <t>Выпускники, получившие направление на работу в соответствии с заключеными договорами (контрактами), чел.</t>
  </si>
  <si>
    <t>Выпускники, продолжающие обучение в вузах по очной форме обучения, чел.</t>
  </si>
  <si>
    <t>Общее количество выпускников, чел.</t>
  </si>
  <si>
    <t>К0122=Д248х100:Д247</t>
  </si>
  <si>
    <t>К0123=Д249</t>
  </si>
  <si>
    <t>от= 16</t>
  </si>
  <si>
    <t>от= 3 до&lt; 5,5</t>
  </si>
  <si>
    <t>от= 5,5 до&lt; 8</t>
  </si>
  <si>
    <t>от= 8</t>
  </si>
  <si>
    <r>
      <t>К</t>
    </r>
    <r>
      <rPr>
        <vertAlign val="subscript"/>
        <sz val="10"/>
        <rFont val="Times New Roman"/>
        <family val="1"/>
      </rPr>
      <t>67</t>
    </r>
    <r>
      <rPr>
        <sz val="10"/>
        <rFont val="Times New Roman"/>
        <family val="1"/>
      </rPr>
      <t>=Д267</t>
    </r>
  </si>
  <si>
    <t>К81=Д261</t>
  </si>
  <si>
    <t>К82=Д262</t>
  </si>
  <si>
    <t>К83=Д263</t>
  </si>
  <si>
    <t>К84=Д264</t>
  </si>
  <si>
    <t>от= 25,0 до&lt; 40,0</t>
  </si>
  <si>
    <t>от= 40,0</t>
  </si>
  <si>
    <t>до&lt; 20</t>
  </si>
  <si>
    <t>от= 30,0 до&lt; 40,0</t>
  </si>
  <si>
    <t>от= 1 до&lt; 3</t>
  </si>
  <si>
    <t>от= 3 до&lt; 5</t>
  </si>
  <si>
    <t>от= 5</t>
  </si>
  <si>
    <t>до&lt; 2</t>
  </si>
  <si>
    <t>от= 2 до&lt; 5</t>
  </si>
  <si>
    <t>от= 5 до&lt; 8</t>
  </si>
  <si>
    <t>К91=Д200</t>
  </si>
  <si>
    <t>К92=Д204</t>
  </si>
  <si>
    <t>К93=Д201</t>
  </si>
  <si>
    <t>V943=Д97х100:(Д64+Д78)</t>
  </si>
  <si>
    <t>до&lt; 5</t>
  </si>
  <si>
    <t>от= 5 до&lt; 7</t>
  </si>
  <si>
    <t>от= 7до&lt; 9</t>
  </si>
  <si>
    <t>от= 9</t>
  </si>
  <si>
    <t>K95=Д202х100:(Д64+Д78)</t>
  </si>
  <si>
    <t>до&lt; 10</t>
  </si>
  <si>
    <t>от= 10 до&lt; 15</t>
  </si>
  <si>
    <t>от= 15 до&lt; 20</t>
  </si>
  <si>
    <t>от= 20</t>
  </si>
  <si>
    <t>K96=Д102х100:(Д64+Д78)</t>
  </si>
  <si>
    <t>от= 70 до&lt; 90</t>
  </si>
  <si>
    <t>K97=Д203</t>
  </si>
  <si>
    <t>от= 80 до&lt; 85</t>
  </si>
  <si>
    <t>от= 0,5 до&lt; 0,6</t>
  </si>
  <si>
    <t>от= 0,6 до&lt; 0,7</t>
  </si>
  <si>
    <t>от= 0,7</t>
  </si>
  <si>
    <t>до&lt; 100,0</t>
  </si>
  <si>
    <t>от= 100,0</t>
  </si>
  <si>
    <t>до&lt; 80,0</t>
  </si>
  <si>
    <t>от= 80,0 до&lt; 85,0</t>
  </si>
  <si>
    <t>К11</t>
  </si>
  <si>
    <t>C11</t>
  </si>
  <si>
    <t>К12</t>
  </si>
  <si>
    <t>C12</t>
  </si>
  <si>
    <t>К21</t>
  </si>
  <si>
    <t>C21</t>
  </si>
  <si>
    <t>К22</t>
  </si>
  <si>
    <t>C22</t>
  </si>
  <si>
    <t>К23</t>
  </si>
  <si>
    <t>C23</t>
  </si>
  <si>
    <t>К24</t>
  </si>
  <si>
    <t>C24</t>
  </si>
  <si>
    <t>К25</t>
  </si>
  <si>
    <t>C25</t>
  </si>
  <si>
    <t>К26</t>
  </si>
  <si>
    <t>C26</t>
  </si>
  <si>
    <t>L311</t>
  </si>
  <si>
    <t>C311</t>
  </si>
  <si>
    <t>L312</t>
  </si>
  <si>
    <t>C312</t>
  </si>
  <si>
    <t>L313</t>
  </si>
  <si>
    <t>C313</t>
  </si>
  <si>
    <t>К31</t>
  </si>
  <si>
    <t>C31</t>
  </si>
  <si>
    <t>К32</t>
  </si>
  <si>
    <t>C32</t>
  </si>
  <si>
    <t>К33</t>
  </si>
  <si>
    <t>C33</t>
  </si>
  <si>
    <t>К34</t>
  </si>
  <si>
    <t>C34</t>
  </si>
  <si>
    <t>К35</t>
  </si>
  <si>
    <t>C35</t>
  </si>
  <si>
    <t>К36</t>
  </si>
  <si>
    <t>C36</t>
  </si>
  <si>
    <t>V2271</t>
  </si>
  <si>
    <t>C2271</t>
  </si>
  <si>
    <t>L312=Д130+50</t>
  </si>
  <si>
    <t>L313=Д130+100</t>
  </si>
  <si>
    <t>до&lt; 90,0</t>
  </si>
  <si>
    <t>от= 90,0 до&lt; 93,0</t>
  </si>
  <si>
    <t>от= 93,0 до&lt; 96,0</t>
  </si>
  <si>
    <t xml:space="preserve">от= 96,0 </t>
  </si>
  <si>
    <t>от= 95,0</t>
  </si>
  <si>
    <t>до&lt; 50,0</t>
  </si>
  <si>
    <t>до&lt; 3,0</t>
  </si>
  <si>
    <t>от= 3,0 до&lt; 3,5</t>
  </si>
  <si>
    <t>от= 3,5 до&lt; 4,0</t>
  </si>
  <si>
    <t>от= 4,0</t>
  </si>
  <si>
    <t>до&lt; 85,0</t>
  </si>
  <si>
    <t>от= 85,0 до&lt; 90,0</t>
  </si>
  <si>
    <t>от= 90,0 до&lt; 95,0</t>
  </si>
  <si>
    <t>до&lt; 15,0</t>
  </si>
  <si>
    <t>от= 15,0 до&lt; 20,0</t>
  </si>
  <si>
    <t>от= 20,0 до&lt; 25,0</t>
  </si>
  <si>
    <t>от= 25,0</t>
  </si>
  <si>
    <t>до&lt; 95,0</t>
  </si>
  <si>
    <t>от= 95,0 до&lt; 97,0</t>
  </si>
  <si>
    <t xml:space="preserve">от= 97,0 до&lt; 99,0 </t>
  </si>
  <si>
    <t>от= 99,0</t>
  </si>
  <si>
    <t>от= 96,0</t>
  </si>
  <si>
    <t>до&lt; 54,0</t>
  </si>
  <si>
    <t>от= 54,0 до&lt; 64,0</t>
  </si>
  <si>
    <t xml:space="preserve">от= 64,0 до&lt; 74,0 </t>
  </si>
  <si>
    <t>от= 74,0</t>
  </si>
  <si>
    <t>до&lt; 48,0</t>
  </si>
  <si>
    <t>от= 48,0 до&lt; 58,0</t>
  </si>
  <si>
    <t>от= 58,0 до&lt; 68,0</t>
  </si>
  <si>
    <t>от= 68,0</t>
  </si>
  <si>
    <t>до&lt; 18,0</t>
  </si>
  <si>
    <t>от= 18,0 до&lt; 25,0</t>
  </si>
  <si>
    <t xml:space="preserve">от= 25,0 до&lt; 32,0 </t>
  </si>
  <si>
    <t>от= 32,0</t>
  </si>
  <si>
    <t xml:space="preserve">до&lt; 10,0 </t>
  </si>
  <si>
    <t>от= 10,0 до&lt; 15,0</t>
  </si>
  <si>
    <t>от= 20,0</t>
  </si>
  <si>
    <t>от= 3,0 до&lt; 4,0</t>
  </si>
  <si>
    <t xml:space="preserve">от= 4,0 до&lt; 5,0 </t>
  </si>
  <si>
    <t>от= 5,0</t>
  </si>
  <si>
    <t>до&lt; 5,0</t>
  </si>
  <si>
    <t xml:space="preserve">от= 5,0 до&lt; 10,0 </t>
  </si>
  <si>
    <t>от= 15,0</t>
  </si>
  <si>
    <t>до&lt; 25,0</t>
  </si>
  <si>
    <t>Лица, обучающиеся в настоящее время и прошедшие обучение по вопросам охраны труда в течение последних пяти лет, чел.</t>
  </si>
  <si>
    <t xml:space="preserve">Лица, имеющие высшее профессиональное образование, чел. </t>
  </si>
  <si>
    <t>Лица, поступившие на обучение в ссуз в рамках целевого приема, чел.</t>
  </si>
  <si>
    <t xml:space="preserve">Лица, имеющие первую квалификационную категорию, чел. </t>
  </si>
  <si>
    <t xml:space="preserve">Лица, имеющие высшую квалификационную категорию, чел. </t>
  </si>
  <si>
    <t>Количество иногородних студентов, обеспеченных общежитием (ссузы, не имеющие иногородних студентов, показывают 1), чел.</t>
  </si>
  <si>
    <t>от= 8,0 до&lt; 12,0</t>
  </si>
  <si>
    <t>Средства, полученные ссузом за счет добровольных пожертвовований и целевых взносов юридических лиц</t>
  </si>
  <si>
    <t xml:space="preserve"> от= 12 до&lt; 16</t>
  </si>
  <si>
    <r>
      <t>Объектами профессиональной деятельности</t>
    </r>
    <r>
      <rPr>
        <sz val="8"/>
        <rFont val="Times New Roman"/>
        <family val="1"/>
      </rPr>
      <t xml:space="preserve"> инженера (инженер-конструктор, инженер-технолог, инженер-механик) являются машиностроительные производства, технологическое и вспомогательное оборудование, их комплексы, инструментальная техника, технологическая оснастка,  средства  проектирования, автоматизации и управления машиностроительных производств; производственные и технологические процессы, инструментальные системы, их проектирование и внедрение, освоение новых технологий и инструментальной техники; средства инструментального, метрологического, диагностического, информационного и управленческого обеспечения машиностроительных производств для обеспечения требуемого качества выпускаемых продукции.</t>
    </r>
  </si>
  <si>
    <t xml:space="preserve">Руководитель </t>
  </si>
  <si>
    <t>М.П.</t>
  </si>
  <si>
    <t/>
  </si>
  <si>
    <t>Направление «Прикладная математика  и информатика» (Бакалавр/магистр прикладной математики и информатики) 
Специальность «Прикладная математика и информатика» (математик, системный программист)</t>
  </si>
  <si>
    <t>Направление «Физико-математическое образование» (Бакалавр физико-математического образования)
Специальность «Физика» (учитель физики)</t>
  </si>
  <si>
    <t>Направление «Физико-математическое образование» (Бакалавр физико-математического образования)
Специальность «Математика» (учитель математики)</t>
  </si>
  <si>
    <t>Направление «Радиотехника» (Бакалавр/магистр техники и технологии)
Специальность «Радиотехника» (инженер)</t>
  </si>
  <si>
    <t>Направление «Проектирование и технология электронных средств» (Бакалавр/магистр техники и технологии)
Специальность «Проектирование и технология радиоэлектронных средств» (инженер)</t>
  </si>
  <si>
    <t>Направление «Электроника и микроэлектроника» (Бакалавр/магистр техники и технологии)
Специальность «Микроэлектроника и твёрдотельная электроника» (инженер)</t>
  </si>
  <si>
    <t>Дизайн (по отраслям) (дизайнер)</t>
  </si>
  <si>
    <t>Техническая эксплуатация оборудования для производства электронной техники (техник, старший техник)</t>
  </si>
  <si>
    <t>Технология машиностроения (техник, старший техник)</t>
  </si>
  <si>
    <t>Техническое обслуживание и ремонт автомобильного транспорта (техник, старший техник)</t>
  </si>
  <si>
    <t>Сети связи и системы коммутации (техник)</t>
  </si>
  <si>
    <t>Автоматизация технологических процессов и производств  (по отраслям) (техник, старший техник)</t>
  </si>
  <si>
    <t>Техническое обслуживание средств вычислительной техники и компьютерных сетей (техник, старший техник)</t>
  </si>
  <si>
    <t>Программное обеспечение вычислительной техники и автоматизированных систем (техник, старший техник)</t>
  </si>
  <si>
    <t>Технология художественной  обработки материалов (инженер-технолог)</t>
  </si>
  <si>
    <t>Дизайн (дизайнер)</t>
  </si>
  <si>
    <t>Дизайн архитектурной среды  (архитектор-дизайнер)</t>
  </si>
  <si>
    <t>Потребность в кадрах</t>
  </si>
  <si>
    <t>Объектами профессиональной деятельности  инженера являются технологические установки по производству, распределению, и использованию теплоты; паровые и газовые турбины, энергоблоки; установки по производству сжатых и сжиженных газов, компрессорные, холодильные установки, установки систем кондиционирования воздуха, тепловые насосы;  установки, системы и комплексы высокотемпературной и низкотемпературной теплотехнологий, химические реакторы; тепловые сети; установки кондиционирования теплоносителей и рабочих тел.</t>
  </si>
  <si>
    <t>Промышленная теплоэнергетика (инженер)</t>
  </si>
  <si>
    <t>Технология машиностроения (инженер)</t>
  </si>
  <si>
    <t xml:space="preserve"> Машины и технология обработки  металлов давлением (инженер) </t>
  </si>
  <si>
    <t>Автомобили и автомобильное хозяйство (инженер)</t>
  </si>
  <si>
    <r>
      <t>Объектами профессиональной деятельности</t>
    </r>
    <r>
      <rPr>
        <sz val="8"/>
        <rFont val="Times New Roman"/>
        <family val="1"/>
      </rPr>
      <t xml:space="preserve"> инженера </t>
    </r>
    <r>
      <rPr>
        <sz val="8"/>
        <color indexed="8"/>
        <rFont val="Times New Roman"/>
        <family val="1"/>
      </rPr>
      <t xml:space="preserve">являются транспортные предприятия и организации проводящие их эксплуатацию, хранение, заправку, техническое обслуживание, ремонт и сервис, материально-техническое обеспечение эксплуатационных предприятий и владельцев транспортных средств всех форм собственности, а также организации, осуществляющие функции государственного контроля и надзора. </t>
    </r>
  </si>
  <si>
    <t>Промышленное и гражданское строительство (инженер)</t>
  </si>
  <si>
    <r>
      <t>Объектами профессиональной деятельности</t>
    </r>
    <r>
      <rPr>
        <sz val="8"/>
        <rFont val="Times New Roman"/>
        <family val="1"/>
      </rPr>
      <t xml:space="preserve"> инженера </t>
    </r>
    <r>
      <rPr>
        <sz val="8"/>
        <color indexed="8"/>
        <rFont val="Times New Roman"/>
        <family val="1"/>
      </rPr>
      <t>являются промышленные, гражданские, сельскохозяйственные, жилищные здания и сооружения; строительные материалы, изделия и</t>
    </r>
    <r>
      <rPr>
        <sz val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конструкции; системы теплогазоснабжения, вентиляции, водоснабжения и водоотведения промышленных, гражданских и природоохранных объектов; машины, оборудование, технологические комплексы и системы автоматики, используемые  при строительстве и производстве строительных материалов,  изделий и конструкций.</t>
    </r>
  </si>
  <si>
    <t>Городское строительство и хозяйство (инженер)</t>
  </si>
  <si>
    <r>
      <t>Объектами профессиональной деятельности</t>
    </r>
    <r>
      <rPr>
        <sz val="8"/>
        <rFont val="Times New Roman"/>
        <family val="1"/>
      </rPr>
      <t xml:space="preserve"> инженера </t>
    </r>
    <r>
      <rPr>
        <sz val="8"/>
        <color indexed="8"/>
        <rFont val="Times New Roman"/>
        <family val="1"/>
      </rPr>
      <t>являются промышленные, гражданские, жилищные здания и сооружения; строительные материалы, изделия и</t>
    </r>
    <r>
      <rPr>
        <sz val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конструкции; городское коммунальное хозяйство; земельные участки, городские территории.</t>
    </r>
  </si>
  <si>
    <t>Технология художественной обработки материалов (инженер-технолог)</t>
  </si>
  <si>
    <r>
      <t>Объектами профессиональной деятельности</t>
    </r>
    <r>
      <rPr>
        <sz val="8"/>
        <rFont val="Times New Roman"/>
        <family val="1"/>
      </rPr>
      <t xml:space="preserve"> инж</t>
    </r>
    <r>
      <rPr>
        <sz val="8"/>
        <color indexed="8"/>
        <rFont val="Times New Roman"/>
        <family val="1"/>
      </rPr>
      <t>е</t>
    </r>
    <r>
      <rPr>
        <sz val="8"/>
        <rFont val="Times New Roman"/>
        <family val="1"/>
      </rPr>
      <t xml:space="preserve">нера-технолога </t>
    </r>
    <r>
      <rPr>
        <sz val="8"/>
        <color indexed="8"/>
        <rFont val="Times New Roman"/>
        <family val="1"/>
      </rPr>
      <t>являются</t>
    </r>
    <r>
      <rPr>
        <sz val="8"/>
        <rFont val="Times New Roman"/>
        <family val="1"/>
      </rPr>
      <t xml:space="preserve"> малые и средние предприятия, связанные с выпуском высокохудожественной продукции (художественные изделия из дерева, включая мебель, изделия из керамики, металла, ювелирные изделия), а также предприятия, выпускающие сувенирную продукцию, бижутерию, игрушки, изделия бытового назначения. Специалисты могут успешно работать на предприятиях по изготовлению рекламных изделий, в мастерских и салонах художественных промыслов, в реставрационных мастерских.</t>
    </r>
  </si>
  <si>
    <t>Архитектура (архитектор)</t>
  </si>
  <si>
    <t>Объектом профессиональной деятельности архитектора  являются вновь создаваемая, реконструируемая или реставрируемая искусственная материально-пространственная среда (интерьер, здание, группа зданий, квартал, населенный пункт, город, агломерация, в т.ч. и входящие в их состав предметно-пространственные комплексы жилого, общественного и производственного назначения), а также цифровые, вербальные, графические, объемные и другие модели этих элементов: градостроительное проектирование и земельный кадастр.</t>
  </si>
  <si>
    <t>Дизайн (графический,костюма,среды) (дизайнер)</t>
  </si>
  <si>
    <t>Объектами профессиональной деятельности дизайнеров (графический дизайн, дизайн костюма, дизайн среды) являются различные виды полиграфических изданий, предметов культурно-бытового назначения, предметно-пространственные комплексы, внутренние пространства зданий и сооружений, открытые городские пространства и парковые ансамбли, предметные, ландшафтные и декоративные формы и комплексы их оборудования и оснащения: дизайн костюма, сценический дизайн, технологии и конструирование швейной промышленности.</t>
  </si>
  <si>
    <t>Дизайн архитектурной среды (архитектор-дизайнер)</t>
  </si>
  <si>
    <r>
      <t>Объектом профессиональной деятельности архитектора-дизайнера  являются вновь создаваемая, реконструируемая или реставрируемая искусственная материально-пространственная среда (интерьер, здание, группа зданий, квартал, населенный пункт, город, агломерация, в т.ч. и входящие в их состав предметно-пространственные комплексы жилого, общественного и производственного назначения), а также цифровые, вербальные, графические, объемные и другие модели этих элементов; дизайн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интерьера; ландшафтный дизайн; световой дизайн; колористика городской среды; дизайн ТВ-среды.</t>
    </r>
  </si>
  <si>
    <t>Процент педагогических и руководящих работников, обучающихся в настоящее время и прошедших обучение по вопросам охраны труда в течение последних пяти лет</t>
  </si>
  <si>
    <t>K47</t>
  </si>
  <si>
    <t>Перспективность (в процентах)  кадрового обеспечения:</t>
  </si>
  <si>
    <t>Объем (в печатных листах) изданных учебных, учебно-методических разработок с грифом  регионального совета директоров ссузов или имеющих рецензию региональных (отраслевых) УМК, НМК, приходящийся на единицу приведенного штата преподавательского состава</t>
  </si>
  <si>
    <t>K52</t>
  </si>
  <si>
    <t>Наличие публикаций в периодических изданиях</t>
  </si>
  <si>
    <t>Научно-методические (практические) конференции, семинары, совещания, организованные на базе ссуза</t>
  </si>
  <si>
    <t>Объем (в печатных листах) изданных ссузом и имеющих внешнюю рецензию учебных, учебно-методических разработок, приходящийся на единицу приведенного штата преподавательского состава (без учета K51)</t>
  </si>
  <si>
    <t>Участие педагогических и руководящих работников в авторских коллективах изданных учебников или учебных пособий с грифами федеральных органов управления образованием, других федеральных органов исполнительной власти, учебно-методических объединений</t>
  </si>
  <si>
    <t>K53</t>
  </si>
  <si>
    <t>Штатные педагогические работники,работающие на полную ставку</t>
  </si>
  <si>
    <t>V2273</t>
  </si>
  <si>
    <t>C2273</t>
  </si>
  <si>
    <t>V2274</t>
  </si>
  <si>
    <t>C2274</t>
  </si>
  <si>
    <t>V2275</t>
  </si>
  <si>
    <t>C2275</t>
  </si>
  <si>
    <t>V411</t>
  </si>
  <si>
    <t>C411</t>
  </si>
  <si>
    <t>V412</t>
  </si>
  <si>
    <t>C412</t>
  </si>
  <si>
    <t>V413</t>
  </si>
  <si>
    <t>C413</t>
  </si>
  <si>
    <t>V414</t>
  </si>
  <si>
    <t>C414</t>
  </si>
  <si>
    <t>V415</t>
  </si>
  <si>
    <t>C415</t>
  </si>
  <si>
    <t>K41</t>
  </si>
  <si>
    <t>C41</t>
  </si>
  <si>
    <t>V421</t>
  </si>
  <si>
    <t>C421</t>
  </si>
  <si>
    <t>V422</t>
  </si>
  <si>
    <t>C422</t>
  </si>
  <si>
    <t>C4201</t>
  </si>
  <si>
    <t>C4202</t>
  </si>
  <si>
    <t>V431</t>
  </si>
  <si>
    <t>C431</t>
  </si>
  <si>
    <t>V432</t>
  </si>
  <si>
    <t>C432</t>
  </si>
  <si>
    <t>К43</t>
  </si>
  <si>
    <t>C43</t>
  </si>
  <si>
    <t>V441</t>
  </si>
  <si>
    <t>C441</t>
  </si>
  <si>
    <t>V442</t>
  </si>
  <si>
    <t>Разработка концептуального решения, дающего представление о системе и принципах эстетического формирования объекта проектирования; выполнение эскизного дизайн-проекта; техническое исполнение оригиналов графических элементов, макета; авторский надзор за реализацией дизайн-проекта в натуре</t>
  </si>
  <si>
    <t>Техническая эксплуатация оборудования для производства электронной техники, настройка и наладка оборудования, проведение диагностики и необходимого ремонта, оформление дефектных ведомостей и отчётной документации, анализ причин неисправностей и разработка мероприятий по их устранению; ведение технологического процесса ремонтных, пусконаладочных и испытательных работ оборудования, контроль за технической эксплуатации оборудования для производства электронной техники</t>
  </si>
  <si>
    <t>Внедрение технологических процессов, оборудования и технологической оснастки при изготовлении изделий машиностроения; осуществление технологического процесса, изготовления деталей и сборки изделий машиностроения (узлов, машин, оборудования и т.п.) и контроль за соблюдением технологической дисциплины на производстве; контроль за эффективным использованием материалов и оборудованием; осуществление технического контроля соответствия качества изделия установленным нормативам; управление современными техническими системами и их эксплуатация</t>
  </si>
  <si>
    <t>Техническое обслуживание и ремонт автомобильного транспорта и транспортного оборудования; выбор деталей, узлов и агрегатов автомобиля для замены в процессе эксплуатации автомобильного транспорта; эффективное использование материалов, технологического оборудования предприятий; осуществление технического контроля при эксплуатации транспорта и транспортного оборудования; участие в обеспечении экологической безопасности эксплуатации, хранения, обслуживания, ремонта транспорта и транспортного оборудования</t>
  </si>
  <si>
    <t>Осуществление контроля за качеством функционирования систем коммутации  и сетей связи, анализ качественных и технических показателей функционирования оборудования, диагностика и устранение отказов</t>
  </si>
  <si>
    <t>Автоматизация технологических процессов и производств  (по отраслям)</t>
  </si>
  <si>
    <t>Монтаж, наладка, настройка систем автоматического управления; осуществление метрологических проверок и сертификационных испытаний; анализ причин отказов систем автоматического управления, их устройств; контроль и анализ функционирования систем, их устройств, блоков, измерений; техническое обслуживание; аппаратно-программная настройка и обслуживание микропроцессорной техники систем автоматического управления</t>
  </si>
  <si>
    <t xml:space="preserve">Программное обеспечение вычислительной техники и автоматизированных систем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</si>
</sst>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.##"/>
    <numFmt numFmtId="169" formatCode="0.00000"/>
    <numFmt numFmtId="170" formatCode="0.000"/>
    <numFmt numFmtId="171" formatCode="0.0000"/>
  </numFmts>
  <fonts count="5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vertAlign val="sub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 Cyr"/>
      <family val="0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.25"/>
      <color indexed="8"/>
      <name val="Times New Roman"/>
      <family val="1"/>
    </font>
    <font>
      <b/>
      <sz val="12"/>
      <color indexed="8"/>
      <name val="Times New Roman"/>
      <family val="1"/>
    </font>
    <font>
      <sz val="9.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justify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0" fillId="0" borderId="0" xfId="0" applyFont="1" applyAlignment="1">
      <alignment horizontal="justify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>
      <alignment horizontal="center" vertical="top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5" fillId="0" borderId="13" xfId="0" applyFont="1" applyBorder="1" applyAlignment="1">
      <alignment vertical="top"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 horizontal="center" wrapText="1" shrinkToFit="1"/>
    </xf>
    <xf numFmtId="0" fontId="19" fillId="0" borderId="0" xfId="0" applyFont="1" applyAlignment="1">
      <alignment horizontal="left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chartsheet" Target="chartsheets/sheet1.xml" /><Relationship Id="rId19" Type="http://schemas.openxmlformats.org/officeDocument/2006/relationships/worksheet" Target="worksheets/sheet18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Лепестковая диаграмма критериальных значений
лицензионно-аккредитационных показателей</a:t>
            </a:r>
          </a:p>
        </c:rich>
      </c:tx>
      <c:layout>
        <c:manualLayout>
          <c:xMode val="factor"/>
          <c:yMode val="factor"/>
          <c:x val="0.003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075"/>
          <c:y val="0.3555"/>
          <c:w val="0.2475"/>
          <c:h val="0.384"/>
        </c:manualLayout>
      </c:layout>
      <c:radarChart>
        <c:radarStyle val="marker"/>
        <c:varyColors val="0"/>
        <c:ser>
          <c:idx val="0"/>
          <c:order val="0"/>
          <c:tx>
            <c:strRef>
              <c:f>Лист3!$I$1</c:f>
              <c:strCache>
                <c:ptCount val="1"/>
                <c:pt idx="0">
                  <c:v>Расчетное значение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Лист3!$L$3:$L$13</c:f>
              <c:strCache>
                <c:ptCount val="11"/>
                <c:pt idx="0">
                  <c:v>Соответствие (в процентах) рабочих учебных планов требованиям государственных образовательных стандартов</c:v>
                </c:pt>
                <c:pt idx="1">
                  <c:v>Соответствие (в процентах)  рабочих программ учебных дисциплин требованиям государственных образовательных стандартов</c:v>
                </c:pt>
                <c:pt idx="2">
                  <c:v>Наличие системы управления и контроля качества в ссузе</c:v>
                </c:pt>
                <c:pt idx="3">
                  <c:v>Процент основных (штатных) педагогических работников</c:v>
                </c:pt>
                <c:pt idx="4">
                  <c:v>Процент преподавателей с высшим образованием</c:v>
                </c:pt>
                <c:pt idx="5">
                  <c:v>Процент преподавателей с квалификационными категориями</c:v>
                </c:pt>
                <c:pt idx="6">
                  <c:v>Процент преподавателей с высшей категорией, учеными степенями и званиями</c:v>
                </c:pt>
                <c:pt idx="7">
                  <c:v>Объем (в печатных листах) изданных учебных, учебно-методических разработок, имеющих рецензию региональных или отраслевых УМК, НМК, приходящийся на единицу приведенного штата ПС</c:v>
                </c:pt>
                <c:pt idx="8">
                  <c:v>Количество ЭВМ на 100 студентов контингента, приведенного к очной форме обучения</c:v>
                </c:pt>
                <c:pt idx="9">
                  <c:v>Обеспеченность (в процентах) студентов основной учебной и дополнительной литературой</c:v>
                </c:pt>
                <c:pt idx="10">
                  <c:v>Обеспечение (в процентах) ссуза зданиями и помещениями, в которых ведется образовательный процесс</c:v>
                </c:pt>
              </c:strCache>
            </c:strRef>
          </c:cat>
          <c:val>
            <c:numRef>
              <c:f>Лист3!$I$3:$I$13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201.2987012987013</c:v>
                </c:pt>
                <c:pt idx="4">
                  <c:v>106.7821067821068</c:v>
                </c:pt>
                <c:pt idx="5">
                  <c:v>183.982683982684</c:v>
                </c:pt>
                <c:pt idx="6">
                  <c:v>250</c:v>
                </c:pt>
                <c:pt idx="7">
                  <c:v>250</c:v>
                </c:pt>
                <c:pt idx="8">
                  <c:v>246.2811545660526</c:v>
                </c:pt>
                <c:pt idx="9">
                  <c:v>188.88888888888886</c:v>
                </c:pt>
                <c:pt idx="10">
                  <c:v>250</c:v>
                </c:pt>
              </c:numCache>
            </c:numRef>
          </c:val>
        </c:ser>
        <c:ser>
          <c:idx val="1"/>
          <c:order val="1"/>
          <c:tx>
            <c:strRef>
              <c:f>Лист3!$J$1</c:f>
              <c:strCache>
                <c:ptCount val="1"/>
                <c:pt idx="0">
                  <c:v>Норма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Лист3!$L$3:$L$13</c:f>
              <c:strCache>
                <c:ptCount val="11"/>
                <c:pt idx="0">
                  <c:v>Соответствие (в процентах) рабочих учебных планов требованиям государственных образовательных стандартов</c:v>
                </c:pt>
                <c:pt idx="1">
                  <c:v>Соответствие (в процентах)  рабочих программ учебных дисциплин требованиям государственных образовательных стандартов</c:v>
                </c:pt>
                <c:pt idx="2">
                  <c:v>Наличие системы управления и контроля качества в ссузе</c:v>
                </c:pt>
                <c:pt idx="3">
                  <c:v>Процент основных (штатных) педагогических работников</c:v>
                </c:pt>
                <c:pt idx="4">
                  <c:v>Процент преподавателей с высшим образованием</c:v>
                </c:pt>
                <c:pt idx="5">
                  <c:v>Процент преподавателей с квалификационными категориями</c:v>
                </c:pt>
                <c:pt idx="6">
                  <c:v>Процент преподавателей с высшей категорией, учеными степенями и званиями</c:v>
                </c:pt>
                <c:pt idx="7">
                  <c:v>Объем (в печатных листах) изданных учебных, учебно-методических разработок, имеющих рецензию региональных или отраслевых УМК, НМК, приходящийся на единицу приведенного штата ПС</c:v>
                </c:pt>
                <c:pt idx="8">
                  <c:v>Количество ЭВМ на 100 студентов контингента, приведенного к очной форме обучения</c:v>
                </c:pt>
                <c:pt idx="9">
                  <c:v>Обеспеченность (в процентах) студентов основной учебной и дополнительной литературой</c:v>
                </c:pt>
                <c:pt idx="10">
                  <c:v>Обеспечение (в процентах) ссуза зданиями и помещениями, в которых ведется образовательный процесс</c:v>
                </c:pt>
              </c:strCache>
            </c:strRef>
          </c:cat>
          <c:val>
            <c:numRef>
              <c:f>Лист3!$J$3:$J$13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2"/>
          <c:order val="2"/>
          <c:tx>
            <c:strRef>
              <c:f>Лист3!$K$1</c:f>
              <c:strCache>
                <c:ptCount val="1"/>
                <c:pt idx="0">
                  <c:v>3 ряд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Лист3!$K$3:$K$13</c:f>
              <c:numCache>
                <c:ptCount val="11"/>
                <c:pt idx="0">
                  <c:v>175</c:v>
                </c:pt>
                <c:pt idx="1">
                  <c:v>175</c:v>
                </c:pt>
                <c:pt idx="2">
                  <c:v>175</c:v>
                </c:pt>
                <c:pt idx="3">
                  <c:v>175</c:v>
                </c:pt>
                <c:pt idx="4">
                  <c:v>175</c:v>
                </c:pt>
                <c:pt idx="5">
                  <c:v>175</c:v>
                </c:pt>
                <c:pt idx="6">
                  <c:v>175</c:v>
                </c:pt>
                <c:pt idx="7">
                  <c:v>175</c:v>
                </c:pt>
                <c:pt idx="8">
                  <c:v>175</c:v>
                </c:pt>
                <c:pt idx="9">
                  <c:v>175</c:v>
                </c:pt>
                <c:pt idx="10">
                  <c:v>175</c:v>
                </c:pt>
              </c:numCache>
            </c:numRef>
          </c:val>
        </c:ser>
        <c:axId val="16516949"/>
        <c:axId val="14434814"/>
      </c:radarChart>
      <c:catAx>
        <c:axId val="165169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34814"/>
        <c:crosses val="autoZero"/>
        <c:auto val="0"/>
        <c:lblOffset val="100"/>
        <c:tickLblSkip val="1"/>
        <c:noMultiLvlLbl val="0"/>
      </c:catAx>
      <c:valAx>
        <c:axId val="1443481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65169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"/>
          <c:y val="0.962"/>
          <c:w val="0.296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9"/>
  <sheetViews>
    <sheetView workbookViewId="0"/>
  </sheetViews>
  <pageMargins left="0.6692913385826772" right="0.6692913385826772" top="0.7874015748031497" bottom="0.7874015748031497" header="0.3937007874015748" footer="0.5118110236220472"/>
  <pageSetup horizontalDpi="600" verticalDpi="600" orientation="landscape" paperSize="9"/>
  <drawing r:id="rId1"/>
</chartsheet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15</xdr:row>
      <xdr:rowOff>85725</xdr:rowOff>
    </xdr:from>
    <xdr:to>
      <xdr:col>17</xdr:col>
      <xdr:colOff>285750</xdr:colOff>
      <xdr:row>21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8505825" y="2514600"/>
          <a:ext cx="560070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сформировать в ворде из шапки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создать сводную таблицу - как?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0</xdr:row>
      <xdr:rowOff>276225</xdr:rowOff>
    </xdr:from>
    <xdr:to>
      <xdr:col>0</xdr:col>
      <xdr:colOff>2828925</xdr:colOff>
      <xdr:row>0</xdr:row>
      <xdr:rowOff>438150</xdr:rowOff>
    </xdr:to>
    <xdr:sp macro="[0]!макросm4">
      <xdr:nvSpPr>
        <xdr:cNvPr id="1" name="Rectangle 5"/>
        <xdr:cNvSpPr>
          <a:spLocks/>
        </xdr:cNvSpPr>
      </xdr:nvSpPr>
      <xdr:spPr>
        <a:xfrm>
          <a:off x="1838325" y="276225"/>
          <a:ext cx="990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merge4</a:t>
          </a:r>
        </a:p>
      </xdr:txBody>
    </xdr:sp>
    <xdr:clientData fPrintsWithSheet="0"/>
  </xdr:twoCellAnchor>
  <xdr:twoCellAnchor>
    <xdr:from>
      <xdr:col>0</xdr:col>
      <xdr:colOff>1838325</xdr:colOff>
      <xdr:row>0</xdr:row>
      <xdr:rowOff>28575</xdr:rowOff>
    </xdr:from>
    <xdr:to>
      <xdr:col>0</xdr:col>
      <xdr:colOff>2781300</xdr:colOff>
      <xdr:row>0</xdr:row>
      <xdr:rowOff>228600</xdr:rowOff>
    </xdr:to>
    <xdr:sp macro="[0]!макросm2">
      <xdr:nvSpPr>
        <xdr:cNvPr id="2" name="Rectangle 6"/>
        <xdr:cNvSpPr>
          <a:spLocks/>
        </xdr:cNvSpPr>
      </xdr:nvSpPr>
      <xdr:spPr>
        <a:xfrm>
          <a:off x="1838325" y="28575"/>
          <a:ext cx="942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merge2</a:t>
          </a:r>
        </a:p>
      </xdr:txBody>
    </xdr:sp>
    <xdr:clientData fPrintsWithSheet="0"/>
  </xdr:twoCellAnchor>
  <xdr:twoCellAnchor>
    <xdr:from>
      <xdr:col>0</xdr:col>
      <xdr:colOff>733425</xdr:colOff>
      <xdr:row>0</xdr:row>
      <xdr:rowOff>38100</xdr:rowOff>
    </xdr:from>
    <xdr:to>
      <xdr:col>0</xdr:col>
      <xdr:colOff>1714500</xdr:colOff>
      <xdr:row>0</xdr:row>
      <xdr:rowOff>219075</xdr:rowOff>
    </xdr:to>
    <xdr:sp macro="[0]!shiftmerge2">
      <xdr:nvSpPr>
        <xdr:cNvPr id="3" name="Rectangle 7"/>
        <xdr:cNvSpPr>
          <a:spLocks/>
        </xdr:cNvSpPr>
      </xdr:nvSpPr>
      <xdr:spPr>
        <a:xfrm>
          <a:off x="733425" y="38100"/>
          <a:ext cx="981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shiftmerge2</a:t>
          </a:r>
        </a:p>
      </xdr:txBody>
    </xdr:sp>
    <xdr:clientData fPrintsWithSheet="0"/>
  </xdr:twoCellAnchor>
  <xdr:twoCellAnchor>
    <xdr:from>
      <xdr:col>0</xdr:col>
      <xdr:colOff>723900</xdr:colOff>
      <xdr:row>0</xdr:row>
      <xdr:rowOff>266700</xdr:rowOff>
    </xdr:from>
    <xdr:to>
      <xdr:col>0</xdr:col>
      <xdr:colOff>1704975</xdr:colOff>
      <xdr:row>0</xdr:row>
      <xdr:rowOff>447675</xdr:rowOff>
    </xdr:to>
    <xdr:sp macro="[0]!shiftmerge4">
      <xdr:nvSpPr>
        <xdr:cNvPr id="4" name="Rectangle 8"/>
        <xdr:cNvSpPr>
          <a:spLocks/>
        </xdr:cNvSpPr>
      </xdr:nvSpPr>
      <xdr:spPr>
        <a:xfrm>
          <a:off x="723900" y="266700"/>
          <a:ext cx="981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shiftmerge4</a:t>
          </a:r>
        </a:p>
      </xdr:txBody>
    </xdr:sp>
    <xdr:clientData fPrint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0.454</cdr:x>
      <cdr:y>0.633</cdr:y>
    </cdr:from>
    <cdr:to>
      <cdr:x>0.5125</cdr:x>
      <cdr:y>0.65925</cdr:y>
    </cdr:to>
    <cdr:sp>
      <cdr:nvSpPr>
        <cdr:cNvPr id="1" name="Line 339"/>
        <cdr:cNvSpPr>
          <a:spLocks/>
        </cdr:cNvSpPr>
      </cdr:nvSpPr>
      <cdr:spPr>
        <a:xfrm>
          <a:off x="4286250" y="3857625"/>
          <a:ext cx="552450" cy="161925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0.45825</cdr:x>
      <cdr:y>0.625</cdr:y>
    </cdr:from>
    <cdr:to>
      <cdr:x>0.5125</cdr:x>
      <cdr:y>0.651</cdr:y>
    </cdr:to>
    <cdr:sp>
      <cdr:nvSpPr>
        <cdr:cNvPr id="2" name="Line 340"/>
        <cdr:cNvSpPr>
          <a:spLocks/>
        </cdr:cNvSpPr>
      </cdr:nvSpPr>
      <cdr:spPr>
        <a:xfrm>
          <a:off x="4333875" y="3810000"/>
          <a:ext cx="514350" cy="161925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0.442</cdr:x>
      <cdr:y>0.437</cdr:y>
    </cdr:from>
    <cdr:to>
      <cdr:x>0.49325</cdr:x>
      <cdr:y>0.4875</cdr:y>
    </cdr:to>
    <cdr:sp>
      <cdr:nvSpPr>
        <cdr:cNvPr id="3" name="Line 341"/>
        <cdr:cNvSpPr>
          <a:spLocks/>
        </cdr:cNvSpPr>
      </cdr:nvSpPr>
      <cdr:spPr>
        <a:xfrm flipH="1">
          <a:off x="4171950" y="2667000"/>
          <a:ext cx="485775" cy="30480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0.447</cdr:x>
      <cdr:y>0.445</cdr:y>
    </cdr:from>
    <cdr:to>
      <cdr:x>0.4965</cdr:x>
      <cdr:y>0.4955</cdr:y>
    </cdr:to>
    <cdr:sp>
      <cdr:nvSpPr>
        <cdr:cNvPr id="4" name="Line 342"/>
        <cdr:cNvSpPr>
          <a:spLocks/>
        </cdr:cNvSpPr>
      </cdr:nvSpPr>
      <cdr:spPr>
        <a:xfrm flipH="1">
          <a:off x="4219575" y="2714625"/>
          <a:ext cx="466725" cy="30480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58325" cy="6105525"/>
    <xdr:graphicFrame>
      <xdr:nvGraphicFramePr>
        <xdr:cNvPr id="1" name="Shape 1025"/>
        <xdr:cNvGraphicFramePr/>
      </xdr:nvGraphicFramePr>
      <xdr:xfrm>
        <a:off x="0" y="0"/>
        <a:ext cx="94583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61"/>
  <sheetViews>
    <sheetView zoomScale="102" zoomScaleNormal="102" zoomScalePageLayoutView="0" workbookViewId="0" topLeftCell="A1">
      <selection activeCell="D2" sqref="D2"/>
    </sheetView>
  </sheetViews>
  <sheetFormatPr defaultColWidth="9.00390625" defaultRowHeight="12.75"/>
  <cols>
    <col min="1" max="1" width="6.625" style="3" customWidth="1"/>
    <col min="2" max="2" width="73.75390625" style="0" customWidth="1"/>
    <col min="3" max="3" width="26.25390625" style="0" customWidth="1"/>
  </cols>
  <sheetData>
    <row r="1" spans="2:3" ht="26.25" customHeight="1">
      <c r="B1" s="3" t="s">
        <v>322</v>
      </c>
      <c r="C1" s="1" t="s">
        <v>468</v>
      </c>
    </row>
    <row r="2" spans="1:4" ht="15.75">
      <c r="A2" s="10"/>
      <c r="B2" s="53" t="s">
        <v>321</v>
      </c>
      <c r="C2" s="9" t="s">
        <v>323</v>
      </c>
      <c r="D2" s="9" t="s">
        <v>1205</v>
      </c>
    </row>
    <row r="3" spans="1:4" ht="16.5" customHeight="1">
      <c r="A3" s="61"/>
      <c r="B3" s="53" t="s">
        <v>324</v>
      </c>
      <c r="C3" s="9" t="s">
        <v>323</v>
      </c>
      <c r="D3" s="9" t="s">
        <v>1205</v>
      </c>
    </row>
    <row r="4" spans="1:4" ht="16.5" customHeight="1">
      <c r="A4" s="61"/>
      <c r="B4" s="53" t="s">
        <v>325</v>
      </c>
      <c r="C4" s="9" t="s">
        <v>323</v>
      </c>
      <c r="D4" s="9" t="s">
        <v>325</v>
      </c>
    </row>
    <row r="5" spans="1:4" ht="18.75">
      <c r="A5" s="61"/>
      <c r="B5" s="53" t="s">
        <v>1199</v>
      </c>
      <c r="C5" s="9" t="s">
        <v>323</v>
      </c>
      <c r="D5" s="9" t="s">
        <v>1206</v>
      </c>
    </row>
    <row r="6" spans="1:4" ht="18.75">
      <c r="A6" s="61"/>
      <c r="B6" s="53" t="s">
        <v>1200</v>
      </c>
      <c r="C6" s="9" t="s">
        <v>323</v>
      </c>
      <c r="D6" s="9" t="s">
        <v>1206</v>
      </c>
    </row>
    <row r="7" spans="1:4" ht="18.75">
      <c r="A7" s="61"/>
      <c r="B7" s="53" t="s">
        <v>1201</v>
      </c>
      <c r="C7" s="9" t="s">
        <v>323</v>
      </c>
      <c r="D7" s="9" t="s">
        <v>1206</v>
      </c>
    </row>
    <row r="8" spans="1:4" ht="18.75">
      <c r="A8" s="61"/>
      <c r="B8" s="53" t="s">
        <v>1202</v>
      </c>
      <c r="C8" s="9" t="s">
        <v>323</v>
      </c>
      <c r="D8" s="9" t="s">
        <v>1206</v>
      </c>
    </row>
    <row r="9" spans="1:4" ht="18.75">
      <c r="A9" s="61"/>
      <c r="B9" s="53" t="s">
        <v>108</v>
      </c>
      <c r="C9" s="9" t="s">
        <v>323</v>
      </c>
      <c r="D9" s="9" t="s">
        <v>1206</v>
      </c>
    </row>
    <row r="10" spans="1:4" ht="32.25">
      <c r="A10" s="61"/>
      <c r="B10" s="53" t="s">
        <v>771</v>
      </c>
      <c r="C10" s="9" t="s">
        <v>323</v>
      </c>
      <c r="D10" s="9" t="s">
        <v>1206</v>
      </c>
    </row>
    <row r="11" spans="1:4" ht="32.25">
      <c r="A11" s="61"/>
      <c r="B11" s="53" t="s">
        <v>110</v>
      </c>
      <c r="C11" s="9" t="s">
        <v>323</v>
      </c>
      <c r="D11" s="9" t="s">
        <v>1206</v>
      </c>
    </row>
    <row r="12" spans="1:4" ht="18.75">
      <c r="A12" s="61"/>
      <c r="B12" s="53" t="s">
        <v>469</v>
      </c>
      <c r="C12" s="9" t="s">
        <v>323</v>
      </c>
      <c r="D12" s="9" t="s">
        <v>1207</v>
      </c>
    </row>
    <row r="13" spans="1:4" ht="18.75">
      <c r="A13" s="61"/>
      <c r="B13" s="53" t="s">
        <v>1203</v>
      </c>
      <c r="C13" s="9" t="s">
        <v>323</v>
      </c>
      <c r="D13" s="9" t="s">
        <v>1207</v>
      </c>
    </row>
    <row r="14" spans="1:4" ht="18.75">
      <c r="A14" s="61"/>
      <c r="B14" s="53" t="s">
        <v>1204</v>
      </c>
      <c r="C14" s="9" t="s">
        <v>323</v>
      </c>
      <c r="D14" s="9" t="s">
        <v>1207</v>
      </c>
    </row>
    <row r="15" spans="1:4" ht="32.25">
      <c r="A15" s="61"/>
      <c r="B15" s="53" t="s">
        <v>109</v>
      </c>
      <c r="C15" s="9" t="s">
        <v>323</v>
      </c>
      <c r="D15" s="9" t="s">
        <v>109</v>
      </c>
    </row>
    <row r="16" spans="1:4" ht="18.75">
      <c r="A16" s="61"/>
      <c r="B16" s="53" t="s">
        <v>111</v>
      </c>
      <c r="C16" s="9" t="s">
        <v>323</v>
      </c>
      <c r="D16" s="9" t="s">
        <v>111</v>
      </c>
    </row>
    <row r="17" spans="1:4" ht="36" customHeight="1">
      <c r="A17" s="61"/>
      <c r="B17" s="53" t="s">
        <v>116</v>
      </c>
      <c r="C17" s="9" t="s">
        <v>323</v>
      </c>
      <c r="D17" s="9" t="s">
        <v>1208</v>
      </c>
    </row>
    <row r="18" spans="1:4" ht="18.75">
      <c r="A18" s="61"/>
      <c r="B18" s="53" t="s">
        <v>117</v>
      </c>
      <c r="C18" s="9" t="s">
        <v>323</v>
      </c>
      <c r="D18" s="9" t="s">
        <v>1208</v>
      </c>
    </row>
    <row r="19" spans="1:4" ht="32.25">
      <c r="A19" s="61"/>
      <c r="B19" s="53" t="s">
        <v>118</v>
      </c>
      <c r="C19" s="9" t="s">
        <v>323</v>
      </c>
      <c r="D19" s="9" t="s">
        <v>1208</v>
      </c>
    </row>
    <row r="20" spans="1:4" ht="32.25">
      <c r="A20" s="61"/>
      <c r="B20" s="53" t="s">
        <v>119</v>
      </c>
      <c r="C20" s="9" t="s">
        <v>323</v>
      </c>
      <c r="D20" s="9" t="s">
        <v>1208</v>
      </c>
    </row>
    <row r="21" spans="1:4" ht="32.25">
      <c r="A21" s="61"/>
      <c r="B21" s="53" t="s">
        <v>120</v>
      </c>
      <c r="C21" s="9" t="s">
        <v>323</v>
      </c>
      <c r="D21" s="9" t="s">
        <v>1208</v>
      </c>
    </row>
    <row r="22" spans="1:4" ht="20.25" customHeight="1">
      <c r="A22" s="61"/>
      <c r="B22" s="53" t="s">
        <v>121</v>
      </c>
      <c r="C22" s="9" t="s">
        <v>323</v>
      </c>
      <c r="D22" s="9" t="s">
        <v>1208</v>
      </c>
    </row>
    <row r="23" spans="1:4" ht="20.25" customHeight="1">
      <c r="A23" s="61"/>
      <c r="B23" s="53" t="s">
        <v>122</v>
      </c>
      <c r="C23" s="9" t="s">
        <v>323</v>
      </c>
      <c r="D23" s="9" t="s">
        <v>1208</v>
      </c>
    </row>
    <row r="24" spans="1:4" ht="20.25" customHeight="1">
      <c r="A24" s="61"/>
      <c r="B24" s="53" t="s">
        <v>123</v>
      </c>
      <c r="C24" s="9" t="s">
        <v>323</v>
      </c>
      <c r="D24" s="9" t="s">
        <v>1208</v>
      </c>
    </row>
    <row r="25" spans="1:4" ht="32.25">
      <c r="A25" s="61"/>
      <c r="B25" s="53" t="s">
        <v>124</v>
      </c>
      <c r="C25" s="9" t="s">
        <v>323</v>
      </c>
      <c r="D25" s="9" t="s">
        <v>1208</v>
      </c>
    </row>
    <row r="26" spans="1:4" ht="20.25" customHeight="1">
      <c r="A26" s="61"/>
      <c r="B26" s="53" t="s">
        <v>125</v>
      </c>
      <c r="C26" s="9" t="s">
        <v>323</v>
      </c>
      <c r="D26" s="9" t="s">
        <v>1208</v>
      </c>
    </row>
    <row r="27" spans="1:4" ht="20.25" customHeight="1">
      <c r="A27" s="61"/>
      <c r="B27" s="53" t="s">
        <v>577</v>
      </c>
      <c r="C27" s="9" t="s">
        <v>323</v>
      </c>
      <c r="D27" s="9" t="s">
        <v>577</v>
      </c>
    </row>
    <row r="28" spans="1:4" ht="20.25" customHeight="1">
      <c r="A28" s="61"/>
      <c r="B28" s="53" t="s">
        <v>578</v>
      </c>
      <c r="C28" s="9" t="s">
        <v>323</v>
      </c>
      <c r="D28" s="9" t="s">
        <v>1209</v>
      </c>
    </row>
    <row r="29" spans="1:4" ht="20.25" customHeight="1">
      <c r="A29" s="61"/>
      <c r="B29" s="53" t="s">
        <v>452</v>
      </c>
      <c r="C29" s="9" t="s">
        <v>323</v>
      </c>
      <c r="D29" s="9" t="s">
        <v>1209</v>
      </c>
    </row>
    <row r="30" spans="1:4" ht="20.25" customHeight="1">
      <c r="A30" s="61"/>
      <c r="B30" s="53" t="s">
        <v>453</v>
      </c>
      <c r="C30" s="9" t="s">
        <v>323</v>
      </c>
      <c r="D30" s="9" t="s">
        <v>1209</v>
      </c>
    </row>
    <row r="31" spans="1:4" ht="20.25" customHeight="1">
      <c r="A31" s="61"/>
      <c r="B31" s="53" t="s">
        <v>454</v>
      </c>
      <c r="C31" s="9" t="s">
        <v>323</v>
      </c>
      <c r="D31" s="9" t="s">
        <v>1209</v>
      </c>
    </row>
    <row r="32" spans="1:4" ht="20.25" customHeight="1">
      <c r="A32" s="61"/>
      <c r="B32" s="53" t="s">
        <v>455</v>
      </c>
      <c r="C32" s="9" t="s">
        <v>323</v>
      </c>
      <c r="D32" s="9" t="s">
        <v>1210</v>
      </c>
    </row>
    <row r="33" spans="1:4" ht="18.75">
      <c r="A33" s="61"/>
      <c r="B33" s="53" t="s">
        <v>456</v>
      </c>
      <c r="C33" s="9" t="s">
        <v>323</v>
      </c>
      <c r="D33" s="9" t="s">
        <v>1210</v>
      </c>
    </row>
    <row r="34" spans="1:4" ht="18.75">
      <c r="A34" s="61"/>
      <c r="B34" s="53" t="s">
        <v>457</v>
      </c>
      <c r="C34" s="9" t="s">
        <v>323</v>
      </c>
      <c r="D34" s="9" t="s">
        <v>1210</v>
      </c>
    </row>
    <row r="35" spans="2:4" ht="15.75">
      <c r="B35" s="53" t="s">
        <v>458</v>
      </c>
      <c r="C35" s="9" t="s">
        <v>323</v>
      </c>
      <c r="D35" s="9" t="s">
        <v>458</v>
      </c>
    </row>
    <row r="36" spans="2:4" ht="15.75">
      <c r="B36" s="53" t="s">
        <v>459</v>
      </c>
      <c r="C36" s="9" t="s">
        <v>323</v>
      </c>
      <c r="D36" s="9" t="s">
        <v>1211</v>
      </c>
    </row>
    <row r="37" spans="2:4" ht="15.75">
      <c r="B37" s="53" t="s">
        <v>460</v>
      </c>
      <c r="C37" s="9" t="s">
        <v>323</v>
      </c>
      <c r="D37" s="9" t="s">
        <v>1211</v>
      </c>
    </row>
    <row r="38" spans="2:4" ht="15.75">
      <c r="B38" s="53" t="s">
        <v>461</v>
      </c>
      <c r="C38" s="9" t="s">
        <v>323</v>
      </c>
      <c r="D38" s="9" t="s">
        <v>1211</v>
      </c>
    </row>
    <row r="39" spans="2:4" ht="15.75">
      <c r="B39" s="53" t="s">
        <v>462</v>
      </c>
      <c r="C39" s="9" t="s">
        <v>323</v>
      </c>
      <c r="D39" s="9" t="s">
        <v>1211</v>
      </c>
    </row>
    <row r="40" spans="2:4" ht="15.75">
      <c r="B40" s="53" t="s">
        <v>463</v>
      </c>
      <c r="C40" s="9" t="s">
        <v>323</v>
      </c>
      <c r="D40" s="9" t="s">
        <v>1211</v>
      </c>
    </row>
    <row r="41" spans="2:4" ht="15.75">
      <c r="B41" s="53" t="s">
        <v>464</v>
      </c>
      <c r="C41" s="9" t="s">
        <v>323</v>
      </c>
      <c r="D41" s="9" t="s">
        <v>1211</v>
      </c>
    </row>
    <row r="42" spans="2:4" ht="15.75">
      <c r="B42" s="53" t="s">
        <v>465</v>
      </c>
      <c r="C42" s="9" t="s">
        <v>323</v>
      </c>
      <c r="D42" s="9" t="s">
        <v>1211</v>
      </c>
    </row>
    <row r="43" spans="2:4" ht="15.75">
      <c r="B43" s="53" t="s">
        <v>466</v>
      </c>
      <c r="C43" s="9" t="s">
        <v>323</v>
      </c>
      <c r="D43" s="9" t="s">
        <v>1211</v>
      </c>
    </row>
    <row r="44" spans="2:4" ht="15.75">
      <c r="B44" s="53" t="s">
        <v>467</v>
      </c>
      <c r="C44" s="9" t="s">
        <v>323</v>
      </c>
      <c r="D44" s="9" t="s">
        <v>1211</v>
      </c>
    </row>
    <row r="45" ht="15.75">
      <c r="B45" s="53"/>
    </row>
    <row r="46" ht="15.75">
      <c r="B46" s="53"/>
    </row>
    <row r="47" ht="15.75">
      <c r="B47" s="53"/>
    </row>
    <row r="48" ht="15.75">
      <c r="B48" s="53"/>
    </row>
    <row r="49" ht="15.75">
      <c r="B49" s="53"/>
    </row>
    <row r="50" ht="15.75">
      <c r="B50" s="53"/>
    </row>
    <row r="51" ht="15.75">
      <c r="B51" s="53"/>
    </row>
    <row r="52" ht="15.75">
      <c r="B52" s="53"/>
    </row>
    <row r="53" ht="15.75">
      <c r="B53" s="53"/>
    </row>
    <row r="54" ht="15.75">
      <c r="B54" s="53"/>
    </row>
    <row r="55" ht="15.75">
      <c r="B55" s="53"/>
    </row>
    <row r="56" ht="15.75">
      <c r="B56" s="53"/>
    </row>
    <row r="57" ht="15.75">
      <c r="B57" s="53"/>
    </row>
    <row r="58" ht="15.75">
      <c r="B58" s="53"/>
    </row>
    <row r="59" ht="15.75">
      <c r="B59" s="53"/>
    </row>
    <row r="60" ht="15.75">
      <c r="B60" s="53"/>
    </row>
    <row r="61" ht="15.75">
      <c r="B61" s="5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7"/>
  <dimension ref="B3:H19"/>
  <sheetViews>
    <sheetView showFormulas="1" zoomScale="85" zoomScaleNormal="85" zoomScaleSheetLayoutView="85" zoomScalePageLayoutView="0" workbookViewId="0" topLeftCell="A1">
      <selection activeCell="C4" sqref="C4:G14"/>
    </sheetView>
  </sheetViews>
  <sheetFormatPr defaultColWidth="6.00390625" defaultRowHeight="17.25" customHeight="1"/>
  <cols>
    <col min="1" max="1" width="6.00390625" style="0" customWidth="1"/>
    <col min="2" max="2" width="30.875" style="0" bestFit="1" customWidth="1"/>
    <col min="3" max="7" width="6.00390625" style="70" customWidth="1"/>
    <col min="8" max="8" width="9.375" style="70" customWidth="1"/>
  </cols>
  <sheetData>
    <row r="3" spans="2:8" ht="27.75" customHeight="1">
      <c r="B3" t="s">
        <v>767</v>
      </c>
      <c r="C3" s="78">
        <v>2010</v>
      </c>
      <c r="D3" s="78">
        <v>2011</v>
      </c>
      <c r="E3" s="78">
        <v>2012</v>
      </c>
      <c r="F3" s="78">
        <v>2013</v>
      </c>
      <c r="G3" s="78">
        <v>2014</v>
      </c>
      <c r="H3" s="82" t="s">
        <v>1074</v>
      </c>
    </row>
    <row r="4" spans="2:8" ht="17.25" customHeight="1">
      <c r="B4" t="s">
        <v>1430</v>
      </c>
      <c r="H4" s="70" t="s">
        <v>9</v>
      </c>
    </row>
    <row r="5" spans="2:8" ht="17.25" customHeight="1">
      <c r="B5" t="s">
        <v>1429</v>
      </c>
      <c r="H5" s="70" t="s">
        <v>5</v>
      </c>
    </row>
    <row r="6" spans="2:8" ht="17.25" customHeight="1">
      <c r="B6" t="s">
        <v>1432</v>
      </c>
      <c r="H6" s="70" t="s">
        <v>9</v>
      </c>
    </row>
    <row r="7" spans="2:8" ht="17.25" customHeight="1">
      <c r="B7" s="73" t="s">
        <v>1434</v>
      </c>
      <c r="H7" s="70" t="s">
        <v>7</v>
      </c>
    </row>
    <row r="8" spans="2:8" ht="17.25" customHeight="1">
      <c r="B8" t="s">
        <v>1436</v>
      </c>
      <c r="H8" s="70" t="s">
        <v>6</v>
      </c>
    </row>
    <row r="9" spans="2:8" ht="38.25">
      <c r="B9" s="1" t="s">
        <v>1424</v>
      </c>
      <c r="H9" s="70" t="s">
        <v>3</v>
      </c>
    </row>
    <row r="10" spans="2:8" ht="17.25" customHeight="1">
      <c r="B10" t="s">
        <v>1440</v>
      </c>
      <c r="H10" s="70" t="s">
        <v>4</v>
      </c>
    </row>
    <row r="11" spans="2:8" ht="17.25" customHeight="1">
      <c r="B11" t="s">
        <v>1425</v>
      </c>
      <c r="H11" s="70" t="s">
        <v>8</v>
      </c>
    </row>
    <row r="12" spans="2:8" ht="17.25" customHeight="1">
      <c r="B12" t="s">
        <v>1426</v>
      </c>
      <c r="H12" s="70" t="s">
        <v>4</v>
      </c>
    </row>
    <row r="13" spans="2:8" ht="17.25" customHeight="1">
      <c r="B13" s="71" t="s">
        <v>626</v>
      </c>
      <c r="C13" s="137"/>
      <c r="D13" s="137"/>
      <c r="E13" s="137"/>
      <c r="F13" s="137"/>
      <c r="G13" s="137"/>
      <c r="H13" s="70" t="s">
        <v>1409</v>
      </c>
    </row>
    <row r="14" spans="2:3" ht="17.25" customHeight="1">
      <c r="B14" s="71" t="s">
        <v>860</v>
      </c>
      <c r="C14" s="84"/>
    </row>
    <row r="15" ht="17.25" customHeight="1">
      <c r="C15" s="70" t="s">
        <v>1409</v>
      </c>
    </row>
    <row r="17" ht="17.25" customHeight="1">
      <c r="B17" s="1"/>
    </row>
    <row r="19" spans="2:7" ht="17.25" customHeight="1">
      <c r="B19" s="73"/>
      <c r="C19" s="137"/>
      <c r="D19" s="137"/>
      <c r="E19" s="137"/>
      <c r="F19" s="137"/>
      <c r="G19" s="137"/>
    </row>
  </sheetData>
  <sheetProtection formatCells="0" formatColumns="0" formatRows="0" insertColumns="0" insertRows="0" deleteColumns="0" deleteRows="0"/>
  <mergeCells count="2">
    <mergeCell ref="C13:G13"/>
    <mergeCell ref="C19:G19"/>
  </mergeCells>
  <printOptions/>
  <pageMargins left="0.4" right="0.5" top="0.56" bottom="1" header="0.28" footer="0.5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5"/>
  <dimension ref="B3:H22"/>
  <sheetViews>
    <sheetView zoomScalePageLayoutView="0" workbookViewId="0" topLeftCell="A1">
      <selection activeCell="C12" sqref="C12:H13"/>
    </sheetView>
  </sheetViews>
  <sheetFormatPr defaultColWidth="9.00390625" defaultRowHeight="12.75"/>
  <cols>
    <col min="2" max="2" width="57.75390625" style="0" customWidth="1"/>
  </cols>
  <sheetData>
    <row r="3" spans="2:8" ht="38.25">
      <c r="B3" t="s">
        <v>767</v>
      </c>
      <c r="C3" s="78">
        <v>2010</v>
      </c>
      <c r="D3" s="78">
        <v>2011</v>
      </c>
      <c r="E3" s="78">
        <v>2012</v>
      </c>
      <c r="F3" s="78">
        <v>2013</v>
      </c>
      <c r="G3" s="78">
        <v>2014</v>
      </c>
      <c r="H3" s="82" t="s">
        <v>1074</v>
      </c>
    </row>
    <row r="4" spans="2:8" ht="51.75" customHeight="1">
      <c r="B4" s="1" t="s">
        <v>1410</v>
      </c>
      <c r="C4" s="70"/>
      <c r="D4" s="70"/>
      <c r="E4" s="70"/>
      <c r="F4" s="70"/>
      <c r="G4" s="70"/>
      <c r="H4">
        <v>25</v>
      </c>
    </row>
    <row r="5" spans="2:8" ht="25.5">
      <c r="B5" s="1" t="s">
        <v>1060</v>
      </c>
      <c r="C5" s="70"/>
      <c r="D5" s="70"/>
      <c r="E5" s="70"/>
      <c r="F5" s="70"/>
      <c r="G5" s="70"/>
      <c r="H5">
        <v>45</v>
      </c>
    </row>
    <row r="6" spans="2:8" ht="12.75">
      <c r="B6" s="1" t="s">
        <v>1062</v>
      </c>
      <c r="C6" s="70"/>
      <c r="D6" s="70"/>
      <c r="E6" s="70"/>
      <c r="F6" s="70"/>
      <c r="G6" s="70"/>
      <c r="H6">
        <v>10</v>
      </c>
    </row>
    <row r="7" spans="2:8" ht="38.25">
      <c r="B7" s="1" t="s">
        <v>1411</v>
      </c>
      <c r="C7" s="70"/>
      <c r="D7" s="70"/>
      <c r="E7" s="70"/>
      <c r="F7" s="70"/>
      <c r="G7" s="70"/>
      <c r="H7">
        <v>10</v>
      </c>
    </row>
    <row r="8" spans="2:8" ht="38.25">
      <c r="B8" s="1" t="s">
        <v>1412</v>
      </c>
      <c r="C8" s="70"/>
      <c r="D8" s="70"/>
      <c r="E8" s="70"/>
      <c r="F8" s="70"/>
      <c r="G8" s="70"/>
      <c r="H8">
        <v>10</v>
      </c>
    </row>
    <row r="9" spans="2:8" ht="38.25">
      <c r="B9" s="1" t="s">
        <v>1413</v>
      </c>
      <c r="C9" s="70"/>
      <c r="D9" s="70"/>
      <c r="E9" s="70"/>
      <c r="F9" s="70"/>
      <c r="G9" s="70"/>
      <c r="H9">
        <v>40</v>
      </c>
    </row>
    <row r="10" spans="2:8" ht="51">
      <c r="B10" s="1" t="s">
        <v>1414</v>
      </c>
      <c r="C10" s="70"/>
      <c r="D10" s="70"/>
      <c r="E10" s="70"/>
      <c r="F10" s="70"/>
      <c r="G10" s="70"/>
      <c r="H10">
        <v>30</v>
      </c>
    </row>
    <row r="11" spans="2:8" ht="51">
      <c r="B11" s="1" t="s">
        <v>1415</v>
      </c>
      <c r="C11" s="70"/>
      <c r="D11" s="70"/>
      <c r="E11" s="70"/>
      <c r="F11" s="70"/>
      <c r="G11" s="70"/>
      <c r="H11">
        <v>30</v>
      </c>
    </row>
    <row r="12" spans="2:3" ht="18" customHeight="1">
      <c r="B12" s="1" t="s">
        <v>626</v>
      </c>
      <c r="C12" s="70"/>
    </row>
    <row r="13" ht="12.75">
      <c r="B13" s="71" t="s">
        <v>860</v>
      </c>
    </row>
    <row r="15" ht="12.75">
      <c r="B15" s="1"/>
    </row>
    <row r="22" spans="3:7" ht="12.75">
      <c r="C22" s="138"/>
      <c r="D22" s="138"/>
      <c r="E22" s="138"/>
      <c r="F22" s="138"/>
      <c r="G22" s="138"/>
    </row>
  </sheetData>
  <sheetProtection/>
  <mergeCells count="1">
    <mergeCell ref="C22:G2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6"/>
  <dimension ref="A3:H17"/>
  <sheetViews>
    <sheetView zoomScalePageLayoutView="0" workbookViewId="0" topLeftCell="A1">
      <selection activeCell="B19" sqref="B19"/>
    </sheetView>
  </sheetViews>
  <sheetFormatPr defaultColWidth="9.00390625" defaultRowHeight="12.75"/>
  <cols>
    <col min="2" max="2" width="76.75390625" style="0" bestFit="1" customWidth="1"/>
  </cols>
  <sheetData>
    <row r="3" spans="2:8" ht="38.25">
      <c r="B3" t="s">
        <v>767</v>
      </c>
      <c r="C3" s="78">
        <v>2010</v>
      </c>
      <c r="D3" s="78">
        <v>2011</v>
      </c>
      <c r="E3" s="78">
        <v>2012</v>
      </c>
      <c r="F3" s="78">
        <v>2013</v>
      </c>
      <c r="G3" s="78">
        <v>2014</v>
      </c>
      <c r="H3" s="82" t="s">
        <v>1074</v>
      </c>
    </row>
    <row r="4" spans="2:8" ht="12.75">
      <c r="B4" s="1" t="s">
        <v>1416</v>
      </c>
      <c r="C4" s="78"/>
      <c r="D4" s="78"/>
      <c r="E4" s="78"/>
      <c r="F4" s="78"/>
      <c r="G4" s="78"/>
      <c r="H4">
        <v>20</v>
      </c>
    </row>
    <row r="5" spans="2:7" ht="25.5">
      <c r="B5" s="1" t="s">
        <v>1417</v>
      </c>
      <c r="C5" s="78"/>
      <c r="D5" s="78"/>
      <c r="E5" s="78"/>
      <c r="F5" s="78"/>
      <c r="G5" s="78"/>
    </row>
    <row r="6" spans="2:8" ht="12.75">
      <c r="B6" s="1" t="s">
        <v>1418</v>
      </c>
      <c r="C6" s="78"/>
      <c r="D6" s="78"/>
      <c r="E6" s="78"/>
      <c r="F6" s="78"/>
      <c r="G6" s="78"/>
      <c r="H6">
        <v>50</v>
      </c>
    </row>
    <row r="7" spans="2:8" ht="25.5">
      <c r="B7" s="1" t="s">
        <v>1419</v>
      </c>
      <c r="C7" s="78"/>
      <c r="D7" s="78"/>
      <c r="E7" s="78"/>
      <c r="F7" s="78"/>
      <c r="G7" s="78"/>
      <c r="H7">
        <v>30</v>
      </c>
    </row>
    <row r="8" spans="2:8" ht="12.75">
      <c r="B8" s="1" t="s">
        <v>1420</v>
      </c>
      <c r="C8" s="78"/>
      <c r="D8" s="78"/>
      <c r="E8" s="78"/>
      <c r="F8" s="78"/>
      <c r="G8" s="78"/>
      <c r="H8">
        <v>25</v>
      </c>
    </row>
    <row r="9" spans="2:8" ht="25.5">
      <c r="B9" s="1" t="s">
        <v>1421</v>
      </c>
      <c r="C9" s="78"/>
      <c r="D9" s="78"/>
      <c r="E9" s="78"/>
      <c r="F9" s="78"/>
      <c r="G9" s="78"/>
      <c r="H9">
        <v>27</v>
      </c>
    </row>
    <row r="10" spans="2:8" ht="25.5">
      <c r="B10" s="1" t="s">
        <v>1423</v>
      </c>
      <c r="C10" s="78"/>
      <c r="D10" s="78"/>
      <c r="E10" s="78"/>
      <c r="F10" s="78"/>
      <c r="G10" s="78"/>
      <c r="H10">
        <v>50</v>
      </c>
    </row>
    <row r="11" spans="2:8" ht="25.5">
      <c r="B11" s="1" t="s">
        <v>1422</v>
      </c>
      <c r="C11" s="78"/>
      <c r="D11" s="78"/>
      <c r="E11" s="78"/>
      <c r="F11" s="78"/>
      <c r="G11" s="78"/>
      <c r="H11">
        <v>25</v>
      </c>
    </row>
    <row r="12" spans="2:7" ht="12.75">
      <c r="B12" s="71" t="s">
        <v>626</v>
      </c>
      <c r="C12" s="4"/>
      <c r="D12" s="4"/>
      <c r="E12" s="4"/>
      <c r="F12" s="4"/>
      <c r="G12" s="4"/>
    </row>
    <row r="13" spans="2:7" ht="12.75">
      <c r="B13" s="71" t="s">
        <v>627</v>
      </c>
      <c r="C13" s="4"/>
      <c r="D13" s="4"/>
      <c r="E13" s="4"/>
      <c r="F13" s="4"/>
      <c r="G13" s="4"/>
    </row>
    <row r="17" spans="1:2" ht="12.75">
      <c r="A17" s="4"/>
      <c r="B17" s="1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"/>
  <dimension ref="A1:B10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60.375" style="0" bestFit="1" customWidth="1"/>
  </cols>
  <sheetData>
    <row r="1" spans="1:2" ht="12.75">
      <c r="A1" s="75" t="s">
        <v>1430</v>
      </c>
      <c r="B1" s="76" t="s">
        <v>1406</v>
      </c>
    </row>
    <row r="2" spans="1:2" ht="12.75">
      <c r="A2" s="75" t="s">
        <v>1429</v>
      </c>
      <c r="B2" s="76" t="s">
        <v>1428</v>
      </c>
    </row>
    <row r="3" ht="12.75">
      <c r="A3" t="s">
        <v>1431</v>
      </c>
    </row>
    <row r="4" spans="1:2" ht="12.75">
      <c r="A4" s="75" t="s">
        <v>1432</v>
      </c>
      <c r="B4" s="76" t="s">
        <v>1433</v>
      </c>
    </row>
    <row r="5" spans="1:2" ht="12.75">
      <c r="A5" s="75" t="s">
        <v>1434</v>
      </c>
      <c r="B5" s="76" t="s">
        <v>1435</v>
      </c>
    </row>
    <row r="6" spans="1:2" ht="12.75">
      <c r="A6" s="75" t="s">
        <v>1436</v>
      </c>
      <c r="B6" s="76" t="s">
        <v>1437</v>
      </c>
    </row>
    <row r="7" spans="1:2" ht="12.75">
      <c r="A7" s="75" t="s">
        <v>1438</v>
      </c>
      <c r="B7" s="76" t="s">
        <v>1439</v>
      </c>
    </row>
    <row r="8" spans="1:2" ht="12.75">
      <c r="A8" s="75" t="s">
        <v>1440</v>
      </c>
      <c r="B8" s="76" t="s">
        <v>1441</v>
      </c>
    </row>
    <row r="9" spans="1:2" ht="12.75">
      <c r="A9" s="77" t="s">
        <v>1442</v>
      </c>
      <c r="B9" s="76" t="s">
        <v>1443</v>
      </c>
    </row>
    <row r="10" spans="1:2" ht="12.75">
      <c r="A10" s="75" t="s">
        <v>1444</v>
      </c>
      <c r="B10" s="76" t="s">
        <v>1445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4"/>
  <dimension ref="A1:B8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45.375" style="1" customWidth="1"/>
    <col min="2" max="16384" width="9.125" style="4" customWidth="1"/>
  </cols>
  <sheetData>
    <row r="1" spans="1:2" ht="27.75" customHeight="1" thickBot="1">
      <c r="A1" s="1" t="s">
        <v>1059</v>
      </c>
      <c r="B1" s="80" t="s">
        <v>1058</v>
      </c>
    </row>
    <row r="2" spans="1:2" ht="26.25" thickBot="1">
      <c r="A2" s="1" t="s">
        <v>1060</v>
      </c>
      <c r="B2" s="80" t="s">
        <v>1061</v>
      </c>
    </row>
    <row r="3" spans="1:2" ht="25.5">
      <c r="A3" s="1" t="s">
        <v>1062</v>
      </c>
      <c r="B3" s="4" t="s">
        <v>1063</v>
      </c>
    </row>
    <row r="4" spans="1:2" ht="12.75">
      <c r="A4" s="1" t="s">
        <v>1067</v>
      </c>
      <c r="B4" s="4" t="s">
        <v>1064</v>
      </c>
    </row>
    <row r="5" spans="1:2" ht="12.75">
      <c r="A5" s="1" t="s">
        <v>1066</v>
      </c>
      <c r="B5" s="4" t="s">
        <v>1065</v>
      </c>
    </row>
    <row r="6" spans="1:2" ht="12.75">
      <c r="A6" s="1" t="s">
        <v>1068</v>
      </c>
      <c r="B6" s="81" t="s">
        <v>1069</v>
      </c>
    </row>
    <row r="7" spans="1:2" ht="25.5">
      <c r="A7" s="1" t="s">
        <v>1070</v>
      </c>
      <c r="B7" s="81" t="s">
        <v>1071</v>
      </c>
    </row>
    <row r="8" spans="1:2" ht="25.5">
      <c r="A8" s="1" t="s">
        <v>1072</v>
      </c>
      <c r="B8" s="81" t="s">
        <v>1073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8"/>
  <dimension ref="A1:B8"/>
  <sheetViews>
    <sheetView zoomScalePageLayoutView="0" workbookViewId="0" topLeftCell="A1">
      <selection activeCell="A1" sqref="A1:A8"/>
    </sheetView>
  </sheetViews>
  <sheetFormatPr defaultColWidth="9.00390625" defaultRowHeight="12.75"/>
  <cols>
    <col min="1" max="1" width="43.625" style="0" bestFit="1" customWidth="1"/>
  </cols>
  <sheetData>
    <row r="1" spans="1:2" ht="12.75">
      <c r="A1" s="79" t="s">
        <v>112</v>
      </c>
      <c r="B1" s="79" t="s">
        <v>1490</v>
      </c>
    </row>
    <row r="2" spans="1:2" ht="12.75">
      <c r="A2" s="79" t="s">
        <v>113</v>
      </c>
      <c r="B2" s="79" t="s">
        <v>1491</v>
      </c>
    </row>
    <row r="3" spans="1:2" ht="12.75">
      <c r="A3" s="79" t="s">
        <v>766</v>
      </c>
      <c r="B3" s="79" t="s">
        <v>1492</v>
      </c>
    </row>
    <row r="4" spans="1:2" ht="12.75">
      <c r="A4" s="79" t="s">
        <v>114</v>
      </c>
      <c r="B4" s="79" t="s">
        <v>1493</v>
      </c>
    </row>
    <row r="5" spans="1:2" ht="12.75">
      <c r="A5" s="79" t="s">
        <v>115</v>
      </c>
      <c r="B5" s="79" t="s">
        <v>1494</v>
      </c>
    </row>
    <row r="6" spans="1:2" ht="12.75">
      <c r="A6" s="79" t="s">
        <v>1495</v>
      </c>
      <c r="B6" s="79" t="s">
        <v>1496</v>
      </c>
    </row>
    <row r="7" spans="1:2" ht="12.75">
      <c r="A7" s="79" t="s">
        <v>1497</v>
      </c>
      <c r="B7" s="79" t="s">
        <v>0</v>
      </c>
    </row>
    <row r="8" spans="1:2" ht="12.75">
      <c r="A8" s="79" t="s">
        <v>1</v>
      </c>
      <c r="B8" s="79" t="s">
        <v>2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8"/>
  <dimension ref="B1:G13"/>
  <sheetViews>
    <sheetView zoomScalePageLayoutView="0" workbookViewId="0" topLeftCell="A1">
      <selection activeCell="B1" sqref="B1:G13"/>
    </sheetView>
  </sheetViews>
  <sheetFormatPr defaultColWidth="9.00390625" defaultRowHeight="12.75"/>
  <cols>
    <col min="1" max="1" width="9.125" style="85" customWidth="1"/>
    <col min="2" max="2" width="48.375" style="73" bestFit="1" customWidth="1"/>
    <col min="3" max="7" width="5.00390625" style="86" bestFit="1" customWidth="1"/>
    <col min="8" max="16384" width="9.125" style="85" customWidth="1"/>
  </cols>
  <sheetData>
    <row r="1" spans="2:7" ht="12.75">
      <c r="B1" s="139" t="s">
        <v>625</v>
      </c>
      <c r="C1" s="139"/>
      <c r="D1" s="139"/>
      <c r="E1" s="139"/>
      <c r="F1" s="139"/>
      <c r="G1" s="139"/>
    </row>
    <row r="2" spans="2:7" ht="12.75">
      <c r="B2" s="74" t="s">
        <v>842</v>
      </c>
      <c r="C2" s="140" t="s">
        <v>843</v>
      </c>
      <c r="D2" s="140"/>
      <c r="E2" s="140"/>
      <c r="F2" s="140"/>
      <c r="G2" s="140"/>
    </row>
    <row r="3" spans="2:7" ht="12.75">
      <c r="B3" s="74" t="s">
        <v>844</v>
      </c>
      <c r="C3" s="87">
        <v>2010</v>
      </c>
      <c r="D3" s="87">
        <v>2011</v>
      </c>
      <c r="E3" s="87">
        <v>2012</v>
      </c>
      <c r="F3" s="87">
        <v>2013</v>
      </c>
      <c r="G3" s="87">
        <v>2014</v>
      </c>
    </row>
    <row r="4" spans="2:7" ht="25.5">
      <c r="B4" s="72" t="s">
        <v>626</v>
      </c>
      <c r="C4" s="141"/>
      <c r="D4" s="138"/>
      <c r="E4" s="138"/>
      <c r="F4" s="138"/>
      <c r="G4" s="138"/>
    </row>
    <row r="5" spans="2:7" ht="25.5">
      <c r="B5" s="72" t="s">
        <v>860</v>
      </c>
      <c r="C5" s="141"/>
      <c r="D5" s="138"/>
      <c r="E5" s="138"/>
      <c r="F5" s="138"/>
      <c r="G5" s="138"/>
    </row>
    <row r="6" spans="2:7" ht="12.75">
      <c r="B6" s="138"/>
      <c r="C6" s="142"/>
      <c r="D6" s="142"/>
      <c r="E6" s="142"/>
      <c r="F6" s="142"/>
      <c r="G6" s="142"/>
    </row>
    <row r="7" spans="2:7" ht="25.5">
      <c r="B7" s="74" t="s">
        <v>845</v>
      </c>
      <c r="C7" s="87">
        <v>2010</v>
      </c>
      <c r="D7" s="87">
        <v>2011</v>
      </c>
      <c r="E7" s="87">
        <v>2012</v>
      </c>
      <c r="F7" s="87">
        <v>2013</v>
      </c>
      <c r="G7" s="87">
        <v>2014</v>
      </c>
    </row>
    <row r="8" spans="2:7" ht="25.5">
      <c r="B8" s="72" t="s">
        <v>626</v>
      </c>
      <c r="C8" s="141"/>
      <c r="D8" s="138"/>
      <c r="E8" s="138"/>
      <c r="F8" s="138"/>
      <c r="G8" s="138"/>
    </row>
    <row r="9" spans="2:7" ht="25.5">
      <c r="B9" s="72" t="s">
        <v>860</v>
      </c>
      <c r="C9" s="141"/>
      <c r="D9" s="138"/>
      <c r="E9" s="138"/>
      <c r="F9" s="138"/>
      <c r="G9" s="138"/>
    </row>
    <row r="10" spans="2:7" ht="12.75">
      <c r="B10" s="138"/>
      <c r="C10" s="142"/>
      <c r="D10" s="142"/>
      <c r="E10" s="142"/>
      <c r="F10" s="142"/>
      <c r="G10" s="142"/>
    </row>
    <row r="11" spans="2:7" ht="12.75">
      <c r="B11" s="74" t="s">
        <v>846</v>
      </c>
      <c r="C11" s="87">
        <v>2010</v>
      </c>
      <c r="D11" s="87">
        <v>2011</v>
      </c>
      <c r="E11" s="87">
        <v>2012</v>
      </c>
      <c r="F11" s="87">
        <v>2013</v>
      </c>
      <c r="G11" s="87">
        <v>2014</v>
      </c>
    </row>
    <row r="12" spans="2:7" ht="25.5">
      <c r="B12" s="72" t="s">
        <v>626</v>
      </c>
      <c r="C12" s="141"/>
      <c r="D12" s="138"/>
      <c r="E12" s="138"/>
      <c r="F12" s="138"/>
      <c r="G12" s="138"/>
    </row>
    <row r="13" spans="2:7" ht="12.75">
      <c r="B13" s="72" t="s">
        <v>627</v>
      </c>
      <c r="C13" s="141"/>
      <c r="D13" s="138"/>
      <c r="E13" s="138"/>
      <c r="F13" s="138"/>
      <c r="G13" s="138"/>
    </row>
  </sheetData>
  <sheetProtection/>
  <mergeCells count="10">
    <mergeCell ref="C13:G13"/>
    <mergeCell ref="C12:G12"/>
    <mergeCell ref="C5:G5"/>
    <mergeCell ref="C4:G4"/>
    <mergeCell ref="B6:G6"/>
    <mergeCell ref="C9:G9"/>
    <mergeCell ref="C8:G8"/>
    <mergeCell ref="B10:G10"/>
    <mergeCell ref="B1:G1"/>
    <mergeCell ref="C2:G2"/>
  </mergeCells>
  <printOptions/>
  <pageMargins left="0.75" right="0.75" top="1" bottom="1" header="0.5" footer="0.5"/>
  <pageSetup horizontalDpi="200" verticalDpi="200" orientation="portrait" paperSize="9" scale="73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3"/>
  <dimension ref="B1:G10"/>
  <sheetViews>
    <sheetView tabSelected="1" zoomScalePageLayoutView="0" workbookViewId="0" topLeftCell="A1">
      <selection activeCell="I14" sqref="I14"/>
    </sheetView>
  </sheetViews>
  <sheetFormatPr defaultColWidth="9.00390625" defaultRowHeight="12.75"/>
  <sheetData>
    <row r="1" spans="2:7" s="4" customFormat="1" ht="12.75">
      <c r="B1" s="143" t="s">
        <v>1427</v>
      </c>
      <c r="C1" s="143"/>
      <c r="D1" s="143"/>
      <c r="E1" s="143"/>
      <c r="F1" s="143"/>
      <c r="G1" s="143"/>
    </row>
    <row r="10" ht="12.75">
      <c r="G10" s="85"/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9"/>
  <dimension ref="A1:Z27"/>
  <sheetViews>
    <sheetView zoomScalePageLayoutView="0" workbookViewId="0" topLeftCell="B1">
      <selection activeCell="B25" sqref="B25"/>
    </sheetView>
  </sheetViews>
  <sheetFormatPr defaultColWidth="9.00390625" defaultRowHeight="12.75"/>
  <cols>
    <col min="1" max="1" width="12.875" style="0" hidden="1" customWidth="1"/>
    <col min="2" max="2" width="102.75390625" style="0" customWidth="1"/>
    <col min="10" max="10" width="15.375" style="0" customWidth="1"/>
  </cols>
  <sheetData>
    <row r="1" spans="2:10" ht="24.75" customHeight="1">
      <c r="B1" s="59" t="s">
        <v>829</v>
      </c>
      <c r="C1" s="2"/>
      <c r="D1" s="2"/>
      <c r="E1" s="2"/>
      <c r="F1" s="2"/>
      <c r="G1" s="2"/>
      <c r="H1" s="2"/>
      <c r="I1" s="2"/>
      <c r="J1" s="2"/>
    </row>
    <row r="2" spans="2:10" ht="30.75" customHeight="1">
      <c r="B2" s="60" t="e">
        <f>IF(LEN(Политех!#REF!)&gt;0,Политех!#REF!,"")</f>
        <v>#REF!</v>
      </c>
      <c r="C2" s="58"/>
      <c r="D2" s="58"/>
      <c r="E2" s="58"/>
      <c r="F2" s="58"/>
      <c r="G2" s="58"/>
      <c r="H2" s="58"/>
      <c r="I2" s="58"/>
      <c r="J2" s="58"/>
    </row>
    <row r="3" spans="1:26" s="1" customFormat="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s="1" customFormat="1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s="1" customFormat="1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s="1" customFormat="1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s="1" customFormat="1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s="1" customFormat="1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s="1" customFormat="1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1" customFormat="1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1" customFormat="1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1" customFormat="1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1" customFormat="1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1" customFormat="1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1" customFormat="1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1" customFormat="1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1" customFormat="1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1" customFormat="1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1" customFormat="1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1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1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1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1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1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1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1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1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</sheetData>
  <sheetProtection/>
  <printOptions/>
  <pageMargins left="0.77" right="0.47" top="0.53" bottom="1" header="0.5" footer="0.5"/>
  <pageSetup horizontalDpi="300" verticalDpi="300" orientation="portrait" paperSize="9" scale="85" r:id="rId1"/>
  <colBreaks count="2" manualBreakCount="2">
    <brk id="10" max="65535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"/>
  <dimension ref="A1:U158"/>
  <sheetViews>
    <sheetView zoomScale="75" zoomScaleNormal="75" zoomScalePageLayoutView="0" workbookViewId="0" topLeftCell="A1">
      <selection activeCell="B118" sqref="B118"/>
    </sheetView>
  </sheetViews>
  <sheetFormatPr defaultColWidth="9.00390625" defaultRowHeight="15" customHeight="1"/>
  <cols>
    <col min="1" max="1" width="9.125" style="8" customWidth="1"/>
    <col min="2" max="2" width="107.75390625" style="4" customWidth="1"/>
    <col min="3" max="3" width="12.75390625" style="2" bestFit="1" customWidth="1"/>
    <col min="4" max="4" width="12.25390625" style="0" customWidth="1"/>
    <col min="6" max="6" width="9.125" style="2" customWidth="1"/>
  </cols>
  <sheetData>
    <row r="1" spans="1:9" s="1" customFormat="1" ht="15.75">
      <c r="A1" s="32"/>
      <c r="B1" s="33" t="s">
        <v>1456</v>
      </c>
      <c r="C1" s="12">
        <v>0</v>
      </c>
      <c r="D1" s="47"/>
      <c r="E1" s="12">
        <f>SUM(D:D)</f>
        <v>0</v>
      </c>
      <c r="F1" s="12"/>
      <c r="G1" s="51"/>
      <c r="H1" s="1" t="s">
        <v>635</v>
      </c>
      <c r="I1" s="1" t="s">
        <v>635</v>
      </c>
    </row>
    <row r="2" spans="1:8" s="1" customFormat="1" ht="15.75">
      <c r="A2" s="32" t="s">
        <v>873</v>
      </c>
      <c r="B2" s="34" t="s">
        <v>1006</v>
      </c>
      <c r="C2" s="12">
        <v>31</v>
      </c>
      <c r="D2" s="51">
        <v>0</v>
      </c>
      <c r="E2" s="12"/>
      <c r="F2" s="12">
        <v>57</v>
      </c>
      <c r="G2" s="51"/>
      <c r="H2" s="51"/>
    </row>
    <row r="3" spans="1:8" s="1" customFormat="1" ht="15.75">
      <c r="A3" s="32" t="s">
        <v>874</v>
      </c>
      <c r="B3" s="34" t="s">
        <v>1007</v>
      </c>
      <c r="C3" s="12">
        <v>8</v>
      </c>
      <c r="D3" s="51">
        <v>0</v>
      </c>
      <c r="E3" s="12"/>
      <c r="F3" s="12">
        <v>4</v>
      </c>
      <c r="G3" s="51"/>
      <c r="H3" s="51"/>
    </row>
    <row r="4" spans="1:8" s="1" customFormat="1" ht="15.75">
      <c r="A4" s="32" t="s">
        <v>875</v>
      </c>
      <c r="B4" s="34" t="s">
        <v>1008</v>
      </c>
      <c r="C4" s="12">
        <v>10</v>
      </c>
      <c r="D4" s="51">
        <v>0</v>
      </c>
      <c r="E4" s="12"/>
      <c r="F4" s="12">
        <v>17</v>
      </c>
      <c r="G4" s="51"/>
      <c r="H4" s="51"/>
    </row>
    <row r="5" spans="1:8" s="1" customFormat="1" ht="15.75">
      <c r="A5" s="32" t="s">
        <v>876</v>
      </c>
      <c r="B5" s="34" t="s">
        <v>1009</v>
      </c>
      <c r="C5" s="12">
        <v>3</v>
      </c>
      <c r="D5" s="12">
        <v>0</v>
      </c>
      <c r="E5" s="12"/>
      <c r="F5" s="12">
        <v>0</v>
      </c>
      <c r="G5" s="51"/>
      <c r="H5" s="51"/>
    </row>
    <row r="6" spans="1:8" s="1" customFormat="1" ht="15.75">
      <c r="A6" s="32" t="s">
        <v>877</v>
      </c>
      <c r="B6" s="34" t="s">
        <v>1010</v>
      </c>
      <c r="C6" s="12">
        <v>0</v>
      </c>
      <c r="D6" s="51">
        <v>0</v>
      </c>
      <c r="E6" s="12"/>
      <c r="F6" s="12">
        <v>0</v>
      </c>
      <c r="G6" s="51"/>
      <c r="H6" s="51"/>
    </row>
    <row r="7" spans="1:8" s="1" customFormat="1" ht="15.75">
      <c r="A7" s="32" t="s">
        <v>878</v>
      </c>
      <c r="B7" s="34" t="s">
        <v>648</v>
      </c>
      <c r="C7" s="12">
        <v>9</v>
      </c>
      <c r="D7" s="51">
        <v>0</v>
      </c>
      <c r="E7" s="12"/>
      <c r="F7" s="12">
        <v>6</v>
      </c>
      <c r="G7" s="51"/>
      <c r="H7" s="51"/>
    </row>
    <row r="8" spans="1:8" s="1" customFormat="1" ht="15.75">
      <c r="A8" s="32" t="s">
        <v>393</v>
      </c>
      <c r="B8" s="34" t="s">
        <v>587</v>
      </c>
      <c r="C8" s="12">
        <v>31</v>
      </c>
      <c r="D8" s="51">
        <v>0</v>
      </c>
      <c r="E8" s="12"/>
      <c r="F8" s="12">
        <v>57</v>
      </c>
      <c r="G8" s="51"/>
      <c r="H8" s="51"/>
    </row>
    <row r="9" spans="1:8" s="1" customFormat="1" ht="47.25">
      <c r="A9" s="32" t="s">
        <v>646</v>
      </c>
      <c r="B9" s="34" t="s">
        <v>1212</v>
      </c>
      <c r="C9" s="12">
        <v>7</v>
      </c>
      <c r="D9" s="51">
        <v>0</v>
      </c>
      <c r="E9" s="12"/>
      <c r="F9" s="12"/>
      <c r="G9" s="51"/>
      <c r="H9" s="51"/>
    </row>
    <row r="10" spans="1:8" s="1" customFormat="1" ht="15.75">
      <c r="A10" s="32"/>
      <c r="B10" s="33" t="s">
        <v>589</v>
      </c>
      <c r="C10" s="12">
        <v>0</v>
      </c>
      <c r="D10" s="51"/>
      <c r="E10" s="12"/>
      <c r="F10" s="12"/>
      <c r="G10" s="51"/>
      <c r="H10" s="51"/>
    </row>
    <row r="11" spans="1:8" s="1" customFormat="1" ht="15.75">
      <c r="A11" s="32" t="s">
        <v>879</v>
      </c>
      <c r="B11" s="34" t="s">
        <v>649</v>
      </c>
      <c r="C11" s="12">
        <v>1</v>
      </c>
      <c r="D11" s="51">
        <v>0</v>
      </c>
      <c r="E11" s="12"/>
      <c r="F11" s="12">
        <v>1</v>
      </c>
      <c r="G11" s="51"/>
      <c r="H11" s="51"/>
    </row>
    <row r="12" spans="1:8" s="1" customFormat="1" ht="15.75">
      <c r="A12" s="32" t="s">
        <v>880</v>
      </c>
      <c r="B12" s="34" t="s">
        <v>1011</v>
      </c>
      <c r="C12" s="12">
        <v>26</v>
      </c>
      <c r="D12" s="51">
        <v>0</v>
      </c>
      <c r="E12" s="12"/>
      <c r="F12" s="12">
        <v>12</v>
      </c>
      <c r="G12" s="51"/>
      <c r="H12" s="51"/>
    </row>
    <row r="13" spans="1:8" s="1" customFormat="1" ht="15.75">
      <c r="A13" s="32"/>
      <c r="B13" s="33" t="s">
        <v>590</v>
      </c>
      <c r="C13" s="12">
        <v>0</v>
      </c>
      <c r="D13" s="51"/>
      <c r="E13" s="12"/>
      <c r="F13" s="12"/>
      <c r="G13" s="51"/>
      <c r="H13" s="51"/>
    </row>
    <row r="14" spans="1:8" s="1" customFormat="1" ht="31.5">
      <c r="A14" s="32" t="s">
        <v>935</v>
      </c>
      <c r="B14" s="34" t="s">
        <v>1020</v>
      </c>
      <c r="C14" s="12">
        <v>0</v>
      </c>
      <c r="D14" s="51">
        <v>0</v>
      </c>
      <c r="E14" s="12"/>
      <c r="F14" s="12">
        <v>16</v>
      </c>
      <c r="G14" s="51"/>
      <c r="H14" s="51"/>
    </row>
    <row r="15" spans="1:8" s="1" customFormat="1" ht="31.5">
      <c r="A15" s="32" t="s">
        <v>881</v>
      </c>
      <c r="B15" s="34" t="s">
        <v>1021</v>
      </c>
      <c r="C15" s="12">
        <v>0</v>
      </c>
      <c r="D15" s="51">
        <v>0</v>
      </c>
      <c r="E15" s="12"/>
      <c r="F15" s="12">
        <v>0</v>
      </c>
      <c r="G15" s="51"/>
      <c r="H15" s="51"/>
    </row>
    <row r="16" spans="1:8" s="1" customFormat="1" ht="15.75">
      <c r="A16" s="32" t="s">
        <v>882</v>
      </c>
      <c r="B16" s="34" t="s">
        <v>795</v>
      </c>
      <c r="C16" s="12">
        <v>1</v>
      </c>
      <c r="D16" s="51">
        <v>0</v>
      </c>
      <c r="E16" s="12"/>
      <c r="F16" s="12">
        <v>0</v>
      </c>
      <c r="G16" s="51"/>
      <c r="H16" s="51"/>
    </row>
    <row r="17" spans="1:8" s="1" customFormat="1" ht="15.75">
      <c r="A17" s="32" t="s">
        <v>883</v>
      </c>
      <c r="B17" s="34" t="s">
        <v>796</v>
      </c>
      <c r="C17" s="12">
        <v>0</v>
      </c>
      <c r="D17" s="51">
        <v>0</v>
      </c>
      <c r="E17" s="12"/>
      <c r="F17" s="12">
        <v>1</v>
      </c>
      <c r="G17" s="51"/>
      <c r="H17" s="51"/>
    </row>
    <row r="18" spans="1:8" s="1" customFormat="1" ht="31.5">
      <c r="A18" s="32" t="s">
        <v>884</v>
      </c>
      <c r="B18" s="34" t="s">
        <v>1022</v>
      </c>
      <c r="C18" s="12">
        <v>0</v>
      </c>
      <c r="D18" s="51">
        <v>0</v>
      </c>
      <c r="E18" s="12"/>
      <c r="F18" s="12">
        <v>3</v>
      </c>
      <c r="G18" s="51"/>
      <c r="H18" s="51"/>
    </row>
    <row r="19" spans="1:8" s="1" customFormat="1" ht="15.75">
      <c r="A19" s="32" t="s">
        <v>885</v>
      </c>
      <c r="B19" s="34" t="s">
        <v>796</v>
      </c>
      <c r="C19" s="12">
        <v>0</v>
      </c>
      <c r="D19" s="51">
        <v>0</v>
      </c>
      <c r="E19" s="12"/>
      <c r="F19" s="12">
        <v>0</v>
      </c>
      <c r="G19" s="51"/>
      <c r="H19" s="51"/>
    </row>
    <row r="20" spans="1:8" s="1" customFormat="1" ht="47.25">
      <c r="A20" s="32" t="s">
        <v>886</v>
      </c>
      <c r="B20" s="34" t="s">
        <v>835</v>
      </c>
      <c r="C20" s="12">
        <v>1</v>
      </c>
      <c r="D20" s="51">
        <v>0</v>
      </c>
      <c r="E20" s="12"/>
      <c r="F20" s="12">
        <v>1</v>
      </c>
      <c r="G20" s="51"/>
      <c r="H20" s="51"/>
    </row>
    <row r="21" spans="1:8" s="1" customFormat="1" ht="31.5">
      <c r="A21" s="32" t="s">
        <v>887</v>
      </c>
      <c r="B21" s="34" t="s">
        <v>1397</v>
      </c>
      <c r="C21" s="12">
        <v>10</v>
      </c>
      <c r="D21" s="51">
        <v>0</v>
      </c>
      <c r="E21" s="12"/>
      <c r="F21" s="12">
        <v>0</v>
      </c>
      <c r="G21" s="51"/>
      <c r="H21" s="51"/>
    </row>
    <row r="22" spans="1:8" s="1" customFormat="1" ht="31.5">
      <c r="A22" s="32"/>
      <c r="B22" s="35" t="s">
        <v>404</v>
      </c>
      <c r="C22" s="12">
        <v>0</v>
      </c>
      <c r="D22" s="51"/>
      <c r="E22" s="12"/>
      <c r="F22" s="12"/>
      <c r="G22" s="51"/>
      <c r="H22" s="51"/>
    </row>
    <row r="23" spans="1:8" s="1" customFormat="1" ht="15.75">
      <c r="A23" s="32" t="s">
        <v>936</v>
      </c>
      <c r="B23" s="34" t="s">
        <v>1398</v>
      </c>
      <c r="C23" s="12">
        <v>28</v>
      </c>
      <c r="D23" s="12">
        <v>0</v>
      </c>
      <c r="E23" s="12"/>
      <c r="F23" s="12">
        <v>31</v>
      </c>
      <c r="G23" s="51"/>
      <c r="H23" s="51"/>
    </row>
    <row r="24" spans="1:8" s="1" customFormat="1" ht="15.75">
      <c r="A24" s="32" t="s">
        <v>937</v>
      </c>
      <c r="B24" s="34" t="s">
        <v>1007</v>
      </c>
      <c r="C24" s="12">
        <v>3</v>
      </c>
      <c r="D24" s="51">
        <v>0</v>
      </c>
      <c r="E24" s="12"/>
      <c r="F24" s="12">
        <v>1</v>
      </c>
      <c r="G24" s="51"/>
      <c r="H24" s="51"/>
    </row>
    <row r="25" spans="1:8" s="1" customFormat="1" ht="15.75">
      <c r="A25" s="32" t="s">
        <v>938</v>
      </c>
      <c r="B25" s="34" t="s">
        <v>1400</v>
      </c>
      <c r="C25" s="12">
        <v>5</v>
      </c>
      <c r="D25" s="51">
        <v>0</v>
      </c>
      <c r="E25" s="12"/>
      <c r="F25" s="12">
        <v>7</v>
      </c>
      <c r="G25" s="51"/>
      <c r="H25" s="51"/>
    </row>
    <row r="26" spans="1:8" s="1" customFormat="1" ht="15.75">
      <c r="A26" s="32" t="s">
        <v>888</v>
      </c>
      <c r="B26" s="34" t="s">
        <v>1401</v>
      </c>
      <c r="C26" s="12">
        <v>10</v>
      </c>
      <c r="D26" s="51">
        <v>0</v>
      </c>
      <c r="E26" s="12"/>
      <c r="F26" s="12">
        <v>0</v>
      </c>
      <c r="G26" s="51"/>
      <c r="H26" s="51"/>
    </row>
    <row r="27" spans="1:8" s="1" customFormat="1" ht="15.75">
      <c r="A27" s="32" t="s">
        <v>889</v>
      </c>
      <c r="B27" s="34" t="s">
        <v>1256</v>
      </c>
      <c r="C27" s="12">
        <v>3</v>
      </c>
      <c r="D27" s="12">
        <v>0</v>
      </c>
      <c r="E27" s="12"/>
      <c r="F27" s="12">
        <v>0</v>
      </c>
      <c r="G27" s="51"/>
      <c r="H27" s="51"/>
    </row>
    <row r="28" spans="1:8" s="1" customFormat="1" ht="31.5">
      <c r="A28" s="32" t="s">
        <v>890</v>
      </c>
      <c r="B28" s="34" t="s">
        <v>1257</v>
      </c>
      <c r="C28" s="12">
        <v>28</v>
      </c>
      <c r="D28" s="51">
        <v>0</v>
      </c>
      <c r="E28" s="12"/>
      <c r="F28" s="12">
        <v>34</v>
      </c>
      <c r="G28" s="51"/>
      <c r="H28" s="51"/>
    </row>
    <row r="29" spans="1:8" s="1" customFormat="1" ht="15.75">
      <c r="A29" s="32"/>
      <c r="B29" s="33" t="s">
        <v>591</v>
      </c>
      <c r="C29" s="12">
        <v>0</v>
      </c>
      <c r="D29" s="51"/>
      <c r="E29" s="12"/>
      <c r="F29" s="12"/>
      <c r="G29" s="51"/>
      <c r="H29" s="51"/>
    </row>
    <row r="30" spans="1:8" s="1" customFormat="1" ht="15.75">
      <c r="A30" s="32" t="s">
        <v>677</v>
      </c>
      <c r="B30" s="34" t="s">
        <v>1258</v>
      </c>
      <c r="C30" s="12">
        <v>509</v>
      </c>
      <c r="D30" s="51">
        <v>0</v>
      </c>
      <c r="E30" s="12"/>
      <c r="F30" s="12">
        <v>591</v>
      </c>
      <c r="G30" s="51"/>
      <c r="H30" s="51"/>
    </row>
    <row r="31" spans="1:8" s="1" customFormat="1" ht="15.75">
      <c r="A31" s="32" t="s">
        <v>678</v>
      </c>
      <c r="B31" s="34" t="s">
        <v>1259</v>
      </c>
      <c r="C31" s="12">
        <v>0</v>
      </c>
      <c r="D31" s="51">
        <v>0</v>
      </c>
      <c r="E31" s="12"/>
      <c r="F31" s="12">
        <v>0</v>
      </c>
      <c r="G31" s="51"/>
      <c r="H31" s="51"/>
    </row>
    <row r="32" spans="1:8" s="1" customFormat="1" ht="15.75">
      <c r="A32" s="32" t="s">
        <v>891</v>
      </c>
      <c r="B32" s="34" t="s">
        <v>1260</v>
      </c>
      <c r="C32" s="12">
        <v>120</v>
      </c>
      <c r="D32" s="51">
        <v>0</v>
      </c>
      <c r="E32" s="12"/>
      <c r="F32" s="12">
        <v>45</v>
      </c>
      <c r="G32" s="51"/>
      <c r="H32" s="51"/>
    </row>
    <row r="33" spans="1:8" s="1" customFormat="1" ht="15.75">
      <c r="A33" s="32"/>
      <c r="B33" s="33" t="s">
        <v>592</v>
      </c>
      <c r="C33" s="12">
        <v>0</v>
      </c>
      <c r="D33" s="51"/>
      <c r="E33" s="12"/>
      <c r="F33" s="12"/>
      <c r="G33" s="51"/>
      <c r="H33" s="51"/>
    </row>
    <row r="34" spans="1:8" s="1" customFormat="1" ht="15.75">
      <c r="A34" s="32" t="s">
        <v>679</v>
      </c>
      <c r="B34" s="34" t="s">
        <v>1261</v>
      </c>
      <c r="C34" s="12">
        <v>153</v>
      </c>
      <c r="D34" s="51">
        <v>0</v>
      </c>
      <c r="E34" s="12"/>
      <c r="F34" s="12">
        <v>381</v>
      </c>
      <c r="G34" s="51"/>
      <c r="H34" s="51"/>
    </row>
    <row r="35" spans="1:8" s="1" customFormat="1" ht="15.75">
      <c r="A35" s="32" t="s">
        <v>680</v>
      </c>
      <c r="B35" s="34" t="s">
        <v>1259</v>
      </c>
      <c r="C35" s="12">
        <v>0</v>
      </c>
      <c r="D35" s="51">
        <v>0</v>
      </c>
      <c r="E35" s="12"/>
      <c r="F35" s="12">
        <v>0</v>
      </c>
      <c r="G35" s="51"/>
      <c r="H35" s="51"/>
    </row>
    <row r="36" spans="1:8" s="1" customFormat="1" ht="15.75">
      <c r="A36" s="32" t="s">
        <v>892</v>
      </c>
      <c r="B36" s="34" t="s">
        <v>1262</v>
      </c>
      <c r="C36" s="12">
        <v>257</v>
      </c>
      <c r="D36" s="51">
        <v>0</v>
      </c>
      <c r="E36" s="12"/>
      <c r="F36" s="12">
        <v>39</v>
      </c>
      <c r="G36" s="51"/>
      <c r="H36" s="51"/>
    </row>
    <row r="37" spans="1:8" s="1" customFormat="1" ht="15.75">
      <c r="A37" s="32"/>
      <c r="B37" s="36" t="s">
        <v>928</v>
      </c>
      <c r="C37" s="12">
        <v>0</v>
      </c>
      <c r="D37" s="51"/>
      <c r="E37" s="12"/>
      <c r="F37" s="12"/>
      <c r="G37" s="51"/>
      <c r="H37" s="51"/>
    </row>
    <row r="38" spans="1:8" s="1" customFormat="1" ht="31.5">
      <c r="A38" s="32" t="s">
        <v>681</v>
      </c>
      <c r="B38" s="34" t="s">
        <v>1263</v>
      </c>
      <c r="C38" s="12">
        <v>0</v>
      </c>
      <c r="D38" s="51">
        <v>0</v>
      </c>
      <c r="E38" s="12"/>
      <c r="F38" s="12">
        <v>42</v>
      </c>
      <c r="G38" s="51"/>
      <c r="H38" s="51"/>
    </row>
    <row r="39" spans="1:8" s="1" customFormat="1" ht="18.75" customHeight="1">
      <c r="A39" s="32" t="s">
        <v>682</v>
      </c>
      <c r="B39" s="34" t="s">
        <v>636</v>
      </c>
      <c r="C39" s="12">
        <v>0</v>
      </c>
      <c r="D39" s="51">
        <v>0</v>
      </c>
      <c r="E39" s="12"/>
      <c r="F39" s="12">
        <v>0</v>
      </c>
      <c r="G39" s="51"/>
      <c r="H39" s="51"/>
    </row>
    <row r="40" spans="1:8" s="1" customFormat="1" ht="15.75">
      <c r="A40" s="32" t="s">
        <v>683</v>
      </c>
      <c r="B40" s="34" t="s">
        <v>1264</v>
      </c>
      <c r="C40" s="12">
        <v>374</v>
      </c>
      <c r="D40" s="51">
        <v>0</v>
      </c>
      <c r="E40" s="12"/>
      <c r="F40" s="12">
        <v>361</v>
      </c>
      <c r="G40" s="51"/>
      <c r="H40" s="51"/>
    </row>
    <row r="41" spans="1:8" s="1" customFormat="1" ht="31.5">
      <c r="A41" s="32" t="s">
        <v>893</v>
      </c>
      <c r="B41" s="34" t="s">
        <v>650</v>
      </c>
      <c r="C41" s="12">
        <v>0</v>
      </c>
      <c r="D41" s="51">
        <v>0</v>
      </c>
      <c r="E41" s="12"/>
      <c r="F41" s="12">
        <v>0</v>
      </c>
      <c r="G41" s="51"/>
      <c r="H41" s="51"/>
    </row>
    <row r="42" spans="1:8" s="1" customFormat="1" ht="15.75">
      <c r="A42" s="32" t="s">
        <v>894</v>
      </c>
      <c r="B42" s="34" t="s">
        <v>796</v>
      </c>
      <c r="C42" s="12">
        <v>0</v>
      </c>
      <c r="D42" s="51">
        <v>0</v>
      </c>
      <c r="E42" s="12"/>
      <c r="F42" s="12">
        <v>1</v>
      </c>
      <c r="G42" s="51"/>
      <c r="H42" s="51"/>
    </row>
    <row r="43" spans="1:8" s="1" customFormat="1" ht="15.75">
      <c r="A43" s="32" t="s">
        <v>895</v>
      </c>
      <c r="B43" s="34" t="s">
        <v>651</v>
      </c>
      <c r="C43" s="12">
        <v>0</v>
      </c>
      <c r="D43" s="51">
        <v>0</v>
      </c>
      <c r="E43" s="12"/>
      <c r="F43" s="12">
        <v>1</v>
      </c>
      <c r="G43" s="51"/>
      <c r="H43" s="51"/>
    </row>
    <row r="44" spans="1:8" s="1" customFormat="1" ht="31.5">
      <c r="A44" s="32" t="s">
        <v>896</v>
      </c>
      <c r="B44" s="34" t="s">
        <v>836</v>
      </c>
      <c r="C44" s="12">
        <v>0</v>
      </c>
      <c r="D44" s="51">
        <v>0</v>
      </c>
      <c r="E44" s="12"/>
      <c r="F44" s="12">
        <v>0</v>
      </c>
      <c r="G44" s="51"/>
      <c r="H44" s="51"/>
    </row>
    <row r="45" spans="1:8" s="1" customFormat="1" ht="20.25" customHeight="1">
      <c r="A45" s="32" t="s">
        <v>684</v>
      </c>
      <c r="B45" s="34" t="s">
        <v>1265</v>
      </c>
      <c r="C45" s="12">
        <v>27</v>
      </c>
      <c r="D45" s="51">
        <v>0</v>
      </c>
      <c r="E45" s="12"/>
      <c r="F45" s="12">
        <v>783</v>
      </c>
      <c r="G45" s="51"/>
      <c r="H45" s="51"/>
    </row>
    <row r="46" spans="1:8" s="1" customFormat="1" ht="15.75">
      <c r="A46" s="32" t="s">
        <v>685</v>
      </c>
      <c r="B46" s="34" t="s">
        <v>1266</v>
      </c>
      <c r="C46" s="12">
        <v>35</v>
      </c>
      <c r="D46" s="51">
        <v>0</v>
      </c>
      <c r="E46" s="12"/>
      <c r="F46" s="12">
        <v>591</v>
      </c>
      <c r="G46" s="51"/>
      <c r="H46" s="51"/>
    </row>
    <row r="47" spans="1:8" s="1" customFormat="1" ht="47.25">
      <c r="A47" s="32" t="s">
        <v>686</v>
      </c>
      <c r="B47" s="34" t="s">
        <v>1051</v>
      </c>
      <c r="C47" s="12">
        <v>332</v>
      </c>
      <c r="D47" s="51">
        <v>0</v>
      </c>
      <c r="E47" s="12"/>
      <c r="F47" s="12">
        <v>492</v>
      </c>
      <c r="G47" s="51"/>
      <c r="H47" s="51"/>
    </row>
    <row r="48" spans="1:8" s="1" customFormat="1" ht="31.5">
      <c r="A48" s="32" t="s">
        <v>652</v>
      </c>
      <c r="B48" s="34" t="s">
        <v>653</v>
      </c>
      <c r="C48" s="12">
        <v>50</v>
      </c>
      <c r="D48" s="51">
        <v>0</v>
      </c>
      <c r="E48" s="12"/>
      <c r="F48" s="12"/>
      <c r="G48" s="51"/>
      <c r="H48" s="51"/>
    </row>
    <row r="49" spans="1:8" s="1" customFormat="1" ht="15.75">
      <c r="A49" s="32"/>
      <c r="B49" s="36" t="s">
        <v>405</v>
      </c>
      <c r="C49" s="12">
        <v>0</v>
      </c>
      <c r="D49" s="51">
        <v>0</v>
      </c>
      <c r="E49" s="12"/>
      <c r="F49" s="12"/>
      <c r="G49" s="51"/>
      <c r="H49" s="51"/>
    </row>
    <row r="50" spans="1:8" s="1" customFormat="1" ht="31.5">
      <c r="A50" s="32" t="s">
        <v>406</v>
      </c>
      <c r="B50" s="34" t="s">
        <v>1267</v>
      </c>
      <c r="C50" s="12">
        <v>0</v>
      </c>
      <c r="D50" s="51">
        <v>0</v>
      </c>
      <c r="E50" s="12"/>
      <c r="F50" s="12">
        <v>0</v>
      </c>
      <c r="G50" s="51"/>
      <c r="H50" s="51"/>
    </row>
    <row r="51" spans="1:8" s="1" customFormat="1" ht="15.75">
      <c r="A51" s="32" t="s">
        <v>407</v>
      </c>
      <c r="B51" s="34" t="s">
        <v>1268</v>
      </c>
      <c r="C51" s="12">
        <v>10</v>
      </c>
      <c r="D51" s="51">
        <v>0</v>
      </c>
      <c r="E51" s="12"/>
      <c r="F51" s="12">
        <v>51</v>
      </c>
      <c r="G51" s="51"/>
      <c r="H51" s="51"/>
    </row>
    <row r="52" spans="1:8" s="1" customFormat="1" ht="15.75">
      <c r="A52" s="32" t="s">
        <v>897</v>
      </c>
      <c r="B52" s="34" t="s">
        <v>654</v>
      </c>
      <c r="C52" s="12">
        <v>10</v>
      </c>
      <c r="D52" s="51">
        <v>0</v>
      </c>
      <c r="E52" s="12"/>
      <c r="F52" s="12"/>
      <c r="G52" s="51"/>
      <c r="H52" s="51"/>
    </row>
    <row r="53" spans="1:8" s="1" customFormat="1" ht="15.75">
      <c r="A53" s="32" t="s">
        <v>655</v>
      </c>
      <c r="B53" s="34" t="s">
        <v>656</v>
      </c>
      <c r="C53" s="12">
        <v>10</v>
      </c>
      <c r="D53" s="51">
        <v>0</v>
      </c>
      <c r="E53" s="12"/>
      <c r="F53" s="12"/>
      <c r="G53" s="51"/>
      <c r="H53" s="51"/>
    </row>
    <row r="54" spans="1:8" s="1" customFormat="1" ht="15.75">
      <c r="A54" s="32" t="s">
        <v>657</v>
      </c>
      <c r="B54" s="34" t="s">
        <v>1269</v>
      </c>
      <c r="C54" s="12">
        <v>128</v>
      </c>
      <c r="D54" s="51">
        <v>0</v>
      </c>
      <c r="E54" s="12"/>
      <c r="F54" s="12">
        <v>180</v>
      </c>
      <c r="G54" s="51"/>
      <c r="H54" s="51"/>
    </row>
    <row r="55" spans="1:8" s="1" customFormat="1" ht="15.75">
      <c r="A55" s="32"/>
      <c r="B55" s="36" t="s">
        <v>929</v>
      </c>
      <c r="C55" s="12">
        <v>0</v>
      </c>
      <c r="D55" s="51">
        <v>0</v>
      </c>
      <c r="E55" s="12"/>
      <c r="F55" s="12"/>
      <c r="G55" s="51"/>
      <c r="H55" s="51"/>
    </row>
    <row r="56" spans="1:8" s="1" customFormat="1" ht="31.5">
      <c r="A56" s="32" t="s">
        <v>687</v>
      </c>
      <c r="B56" s="34" t="s">
        <v>1025</v>
      </c>
      <c r="C56" s="12">
        <v>490</v>
      </c>
      <c r="D56" s="51">
        <v>0</v>
      </c>
      <c r="E56" s="12"/>
      <c r="F56" s="12">
        <v>607</v>
      </c>
      <c r="G56" s="51"/>
      <c r="H56" s="51"/>
    </row>
    <row r="57" spans="1:8" s="1" customFormat="1" ht="15.75">
      <c r="A57" s="32" t="s">
        <v>688</v>
      </c>
      <c r="B57" s="34" t="s">
        <v>1026</v>
      </c>
      <c r="C57" s="12" t="s">
        <v>641</v>
      </c>
      <c r="D57" s="51">
        <v>0</v>
      </c>
      <c r="E57" s="12"/>
      <c r="F57" s="12">
        <v>3.9</v>
      </c>
      <c r="G57" s="51"/>
      <c r="H57" s="51"/>
    </row>
    <row r="58" spans="1:8" s="1" customFormat="1" ht="31.5">
      <c r="A58" s="32" t="s">
        <v>689</v>
      </c>
      <c r="B58" s="34" t="s">
        <v>1215</v>
      </c>
      <c r="C58" s="12">
        <v>210</v>
      </c>
      <c r="D58" s="51">
        <v>0</v>
      </c>
      <c r="E58" s="12"/>
      <c r="F58" s="12">
        <v>165</v>
      </c>
      <c r="G58" s="51"/>
      <c r="H58" s="51"/>
    </row>
    <row r="59" spans="1:8" s="1" customFormat="1" ht="15.75">
      <c r="A59" s="32" t="s">
        <v>690</v>
      </c>
      <c r="B59" s="34" t="s">
        <v>408</v>
      </c>
      <c r="C59" s="12">
        <v>0</v>
      </c>
      <c r="D59" s="51">
        <v>0</v>
      </c>
      <c r="E59" s="12"/>
      <c r="F59" s="12">
        <v>179</v>
      </c>
      <c r="G59" s="51"/>
      <c r="H59" s="51"/>
    </row>
    <row r="60" spans="1:8" s="1" customFormat="1" ht="63">
      <c r="A60" s="32" t="s">
        <v>691</v>
      </c>
      <c r="B60" s="34" t="s">
        <v>1052</v>
      </c>
      <c r="C60" s="12">
        <v>1</v>
      </c>
      <c r="D60" s="51">
        <v>0</v>
      </c>
      <c r="E60" s="12"/>
      <c r="F60" s="12">
        <v>1</v>
      </c>
      <c r="G60" s="51"/>
      <c r="H60" s="51"/>
    </row>
    <row r="61" spans="1:8" s="1" customFormat="1" ht="15.75">
      <c r="A61" s="32" t="s">
        <v>409</v>
      </c>
      <c r="B61" s="34" t="s">
        <v>1399</v>
      </c>
      <c r="C61" s="12">
        <v>9</v>
      </c>
      <c r="D61" s="51">
        <v>0</v>
      </c>
      <c r="E61" s="12"/>
      <c r="F61" s="12">
        <v>0</v>
      </c>
      <c r="G61" s="51"/>
      <c r="H61" s="51"/>
    </row>
    <row r="62" spans="1:8" s="1" customFormat="1" ht="31.5">
      <c r="A62" s="32" t="s">
        <v>410</v>
      </c>
      <c r="B62" s="34" t="s">
        <v>1216</v>
      </c>
      <c r="C62" s="12">
        <v>0</v>
      </c>
      <c r="D62" s="51">
        <v>0</v>
      </c>
      <c r="E62" s="12"/>
      <c r="F62" s="12">
        <v>12</v>
      </c>
      <c r="G62" s="51"/>
      <c r="H62" s="51"/>
    </row>
    <row r="63" spans="1:8" s="1" customFormat="1" ht="31.5">
      <c r="A63" s="32" t="s">
        <v>411</v>
      </c>
      <c r="B63" s="34" t="s">
        <v>1217</v>
      </c>
      <c r="C63" s="12">
        <v>308</v>
      </c>
      <c r="D63" s="51">
        <v>0</v>
      </c>
      <c r="E63" s="12"/>
      <c r="F63" s="12">
        <v>241</v>
      </c>
      <c r="G63" s="51"/>
      <c r="H63" s="51"/>
    </row>
    <row r="64" spans="1:8" s="1" customFormat="1" ht="15.75">
      <c r="A64" s="32"/>
      <c r="B64" s="33" t="s">
        <v>871</v>
      </c>
      <c r="C64" s="12"/>
      <c r="D64" s="51"/>
      <c r="E64" s="12"/>
      <c r="F64" s="12"/>
      <c r="G64" s="51"/>
      <c r="H64" s="51"/>
    </row>
    <row r="65" spans="1:8" s="1" customFormat="1" ht="31.5">
      <c r="A65" s="32" t="s">
        <v>692</v>
      </c>
      <c r="B65" s="34" t="s">
        <v>837</v>
      </c>
      <c r="C65" s="12">
        <v>0</v>
      </c>
      <c r="D65" s="51">
        <v>0</v>
      </c>
      <c r="E65" s="12"/>
      <c r="F65" s="12">
        <v>0</v>
      </c>
      <c r="G65" s="51"/>
      <c r="H65" s="51"/>
    </row>
    <row r="66" spans="1:8" s="1" customFormat="1" ht="15.75">
      <c r="A66" s="32" t="s">
        <v>693</v>
      </c>
      <c r="B66" s="34" t="s">
        <v>314</v>
      </c>
      <c r="C66" s="12">
        <v>0</v>
      </c>
      <c r="D66" s="51">
        <v>0</v>
      </c>
      <c r="E66" s="12"/>
      <c r="F66" s="12">
        <v>1</v>
      </c>
      <c r="G66" s="51"/>
      <c r="H66" s="51"/>
    </row>
    <row r="67" spans="1:8" s="1" customFormat="1" ht="15.75">
      <c r="A67" s="32" t="s">
        <v>694</v>
      </c>
      <c r="B67" s="34" t="s">
        <v>412</v>
      </c>
      <c r="C67" s="12">
        <v>1</v>
      </c>
      <c r="D67" s="51">
        <v>0</v>
      </c>
      <c r="E67" s="12"/>
      <c r="F67" s="12">
        <v>2</v>
      </c>
      <c r="G67" s="51"/>
      <c r="H67" s="51"/>
    </row>
    <row r="68" spans="1:8" s="1" customFormat="1" ht="15.75">
      <c r="A68" s="32" t="s">
        <v>695</v>
      </c>
      <c r="B68" s="34" t="s">
        <v>413</v>
      </c>
      <c r="C68" s="12">
        <v>12</v>
      </c>
      <c r="D68" s="51">
        <v>0</v>
      </c>
      <c r="E68" s="12"/>
      <c r="F68" s="12">
        <v>6</v>
      </c>
      <c r="G68" s="51"/>
      <c r="H68" s="51"/>
    </row>
    <row r="69" spans="1:8" s="1" customFormat="1" ht="15.75">
      <c r="A69" s="32" t="s">
        <v>696</v>
      </c>
      <c r="B69" s="34" t="s">
        <v>414</v>
      </c>
      <c r="C69" s="12">
        <v>0</v>
      </c>
      <c r="D69" s="51">
        <v>0</v>
      </c>
      <c r="E69" s="12"/>
      <c r="F69" s="12">
        <v>3</v>
      </c>
      <c r="G69" s="51"/>
      <c r="H69" s="51"/>
    </row>
    <row r="70" spans="1:8" s="1" customFormat="1" ht="31.5">
      <c r="A70" s="32" t="s">
        <v>697</v>
      </c>
      <c r="B70" s="34" t="s">
        <v>838</v>
      </c>
      <c r="C70" s="12">
        <v>0</v>
      </c>
      <c r="D70" s="51">
        <v>0</v>
      </c>
      <c r="E70" s="12"/>
      <c r="F70" s="12">
        <v>0</v>
      </c>
      <c r="G70" s="51"/>
      <c r="H70" s="51"/>
    </row>
    <row r="71" spans="1:8" s="1" customFormat="1" ht="15.75">
      <c r="A71" s="32" t="s">
        <v>851</v>
      </c>
      <c r="B71" s="34" t="s">
        <v>415</v>
      </c>
      <c r="C71" s="12">
        <v>17</v>
      </c>
      <c r="D71" s="51">
        <v>0</v>
      </c>
      <c r="E71" s="12"/>
      <c r="F71" s="12">
        <v>23</v>
      </c>
      <c r="G71" s="51"/>
      <c r="H71" s="51"/>
    </row>
    <row r="72" spans="1:8" s="1" customFormat="1" ht="15.75">
      <c r="A72" s="32" t="s">
        <v>852</v>
      </c>
      <c r="B72" s="34" t="s">
        <v>416</v>
      </c>
      <c r="C72" s="12">
        <v>25</v>
      </c>
      <c r="D72" s="51">
        <v>0</v>
      </c>
      <c r="E72" s="12"/>
      <c r="F72" s="12">
        <v>32</v>
      </c>
      <c r="G72" s="51"/>
      <c r="H72" s="51"/>
    </row>
    <row r="73" spans="1:8" s="1" customFormat="1" ht="15.75">
      <c r="A73" s="32"/>
      <c r="B73" s="36" t="s">
        <v>934</v>
      </c>
      <c r="C73" s="12"/>
      <c r="D73" s="51"/>
      <c r="E73" s="12"/>
      <c r="F73" s="12"/>
      <c r="G73" s="51"/>
      <c r="H73" s="51"/>
    </row>
    <row r="74" spans="1:8" s="1" customFormat="1" ht="31.5">
      <c r="A74" s="32" t="s">
        <v>698</v>
      </c>
      <c r="B74" s="34" t="s">
        <v>839</v>
      </c>
      <c r="C74" s="12">
        <v>0</v>
      </c>
      <c r="D74" s="51">
        <v>0</v>
      </c>
      <c r="E74" s="12"/>
      <c r="F74" s="12">
        <v>0</v>
      </c>
      <c r="G74" s="51"/>
      <c r="H74" s="51"/>
    </row>
    <row r="75" spans="1:8" s="1" customFormat="1" ht="15.75">
      <c r="A75" s="32" t="s">
        <v>699</v>
      </c>
      <c r="B75" s="34" t="s">
        <v>840</v>
      </c>
      <c r="C75" s="12">
        <v>0</v>
      </c>
      <c r="D75" s="51">
        <v>0</v>
      </c>
      <c r="E75" s="12"/>
      <c r="F75" s="12">
        <v>0</v>
      </c>
      <c r="G75" s="51"/>
      <c r="H75" s="51"/>
    </row>
    <row r="76" spans="1:8" s="1" customFormat="1" ht="15.75">
      <c r="A76" s="32" t="s">
        <v>700</v>
      </c>
      <c r="B76" s="34" t="s">
        <v>795</v>
      </c>
      <c r="C76" s="12">
        <v>0</v>
      </c>
      <c r="D76" s="51">
        <v>0</v>
      </c>
      <c r="E76" s="12"/>
      <c r="F76" s="12">
        <v>1</v>
      </c>
      <c r="G76" s="51"/>
      <c r="H76" s="51"/>
    </row>
    <row r="77" spans="1:8" s="1" customFormat="1" ht="15.75">
      <c r="A77" s="32" t="s">
        <v>701</v>
      </c>
      <c r="B77" s="34" t="s">
        <v>796</v>
      </c>
      <c r="C77" s="12">
        <v>0</v>
      </c>
      <c r="D77" s="51">
        <v>0</v>
      </c>
      <c r="E77" s="12"/>
      <c r="F77" s="12">
        <v>1</v>
      </c>
      <c r="G77" s="51"/>
      <c r="H77" s="51"/>
    </row>
    <row r="78" spans="1:8" s="1" customFormat="1" ht="15.75">
      <c r="A78" s="32" t="s">
        <v>702</v>
      </c>
      <c r="B78" s="34" t="s">
        <v>841</v>
      </c>
      <c r="C78" s="12">
        <v>0</v>
      </c>
      <c r="D78" s="51">
        <v>0</v>
      </c>
      <c r="E78" s="12"/>
      <c r="F78" s="12">
        <v>0</v>
      </c>
      <c r="G78" s="51"/>
      <c r="H78" s="51"/>
    </row>
    <row r="79" spans="1:8" s="1" customFormat="1" ht="15.75">
      <c r="A79" s="32" t="s">
        <v>898</v>
      </c>
      <c r="B79" s="34" t="s">
        <v>840</v>
      </c>
      <c r="C79" s="12">
        <v>2</v>
      </c>
      <c r="D79" s="51">
        <v>0</v>
      </c>
      <c r="E79" s="12"/>
      <c r="F79" s="12">
        <v>0</v>
      </c>
      <c r="G79" s="51"/>
      <c r="H79" s="51"/>
    </row>
    <row r="80" spans="1:8" s="1" customFormat="1" ht="15.75">
      <c r="A80" s="32" t="s">
        <v>899</v>
      </c>
      <c r="B80" s="34" t="s">
        <v>415</v>
      </c>
      <c r="C80" s="12">
        <v>2</v>
      </c>
      <c r="D80" s="51">
        <v>0</v>
      </c>
      <c r="E80" s="12"/>
      <c r="F80" s="12">
        <v>4</v>
      </c>
      <c r="G80" s="51"/>
      <c r="H80" s="51"/>
    </row>
    <row r="81" spans="1:8" s="1" customFormat="1" ht="15.75">
      <c r="A81" s="32" t="s">
        <v>900</v>
      </c>
      <c r="B81" s="34" t="s">
        <v>416</v>
      </c>
      <c r="C81" s="12">
        <v>0</v>
      </c>
      <c r="D81" s="51">
        <v>0</v>
      </c>
      <c r="E81" s="12"/>
      <c r="F81" s="12">
        <v>2</v>
      </c>
      <c r="G81" s="51"/>
      <c r="H81" s="51"/>
    </row>
    <row r="82" spans="1:8" s="1" customFormat="1" ht="15.75">
      <c r="A82" s="32" t="s">
        <v>658</v>
      </c>
      <c r="B82" s="34" t="s">
        <v>1123</v>
      </c>
      <c r="C82" s="12">
        <v>0</v>
      </c>
      <c r="D82" s="51">
        <v>0</v>
      </c>
      <c r="E82" s="12"/>
      <c r="F82" s="12"/>
      <c r="G82" s="51"/>
      <c r="H82" s="51"/>
    </row>
    <row r="83" spans="1:8" s="1" customFormat="1" ht="15.75">
      <c r="A83" s="32" t="s">
        <v>659</v>
      </c>
      <c r="B83" s="34" t="s">
        <v>1124</v>
      </c>
      <c r="C83" s="12">
        <v>1</v>
      </c>
      <c r="D83" s="51">
        <v>0</v>
      </c>
      <c r="E83" s="12"/>
      <c r="F83" s="12"/>
      <c r="G83" s="51"/>
      <c r="H83" s="51"/>
    </row>
    <row r="84" spans="1:8" s="1" customFormat="1" ht="15.75">
      <c r="A84" s="32" t="s">
        <v>660</v>
      </c>
      <c r="B84" s="34" t="s">
        <v>1125</v>
      </c>
      <c r="C84" s="12">
        <v>0</v>
      </c>
      <c r="D84" s="51">
        <v>0</v>
      </c>
      <c r="E84" s="12"/>
      <c r="F84" s="12"/>
      <c r="G84" s="51"/>
      <c r="H84" s="51"/>
    </row>
    <row r="85" spans="1:8" s="1" customFormat="1" ht="15.75">
      <c r="A85" s="32" t="s">
        <v>661</v>
      </c>
      <c r="B85" s="34" t="s">
        <v>1126</v>
      </c>
      <c r="C85" s="12">
        <v>0</v>
      </c>
      <c r="D85" s="51">
        <v>0</v>
      </c>
      <c r="E85" s="12"/>
      <c r="F85" s="12"/>
      <c r="G85" s="51"/>
      <c r="H85" s="51"/>
    </row>
    <row r="86" spans="1:8" s="1" customFormat="1" ht="15.75">
      <c r="A86" s="32"/>
      <c r="B86" s="36" t="s">
        <v>930</v>
      </c>
      <c r="C86" s="12"/>
      <c r="D86" s="51"/>
      <c r="E86" s="12"/>
      <c r="F86" s="12"/>
      <c r="G86" s="51"/>
      <c r="H86" s="51"/>
    </row>
    <row r="87" spans="1:8" s="1" customFormat="1" ht="31.5">
      <c r="A87" s="32" t="s">
        <v>703</v>
      </c>
      <c r="B87" s="34" t="s">
        <v>1053</v>
      </c>
      <c r="C87" s="12">
        <v>0</v>
      </c>
      <c r="D87" s="51">
        <v>0</v>
      </c>
      <c r="E87" s="12"/>
      <c r="F87" s="12">
        <v>0</v>
      </c>
      <c r="G87" s="51"/>
      <c r="H87" s="51"/>
    </row>
    <row r="88" spans="1:8" s="1" customFormat="1" ht="31.5">
      <c r="A88" s="32" t="s">
        <v>704</v>
      </c>
      <c r="B88" s="34" t="s">
        <v>1054</v>
      </c>
      <c r="C88" s="12">
        <v>1</v>
      </c>
      <c r="D88" s="51">
        <v>0</v>
      </c>
      <c r="E88" s="12"/>
      <c r="F88" s="12">
        <v>1</v>
      </c>
      <c r="G88" s="51"/>
      <c r="H88" s="51"/>
    </row>
    <row r="89" spans="1:8" s="1" customFormat="1" ht="31.5">
      <c r="A89" s="32" t="s">
        <v>705</v>
      </c>
      <c r="B89" s="34" t="s">
        <v>1055</v>
      </c>
      <c r="C89" s="12">
        <v>1</v>
      </c>
      <c r="D89" s="51">
        <v>0</v>
      </c>
      <c r="E89" s="12"/>
      <c r="F89" s="12">
        <v>1</v>
      </c>
      <c r="G89" s="51"/>
      <c r="H89" s="51"/>
    </row>
    <row r="90" spans="1:8" s="1" customFormat="1" ht="47.25">
      <c r="A90" s="32" t="s">
        <v>706</v>
      </c>
      <c r="B90" s="34" t="s">
        <v>1056</v>
      </c>
      <c r="C90" s="12">
        <v>0</v>
      </c>
      <c r="D90" s="51">
        <v>0</v>
      </c>
      <c r="E90" s="12"/>
      <c r="F90" s="12">
        <v>1</v>
      </c>
      <c r="G90" s="51"/>
      <c r="H90" s="51"/>
    </row>
    <row r="91" spans="1:8" s="1" customFormat="1" ht="31.5">
      <c r="A91" s="32" t="s">
        <v>707</v>
      </c>
      <c r="B91" s="34" t="s">
        <v>1057</v>
      </c>
      <c r="C91" s="12">
        <v>0</v>
      </c>
      <c r="D91" s="51">
        <v>0</v>
      </c>
      <c r="E91" s="12"/>
      <c r="F91" s="12">
        <v>1</v>
      </c>
      <c r="G91" s="51"/>
      <c r="H91" s="51"/>
    </row>
    <row r="92" spans="1:8" s="1" customFormat="1" ht="15.75">
      <c r="A92" s="32"/>
      <c r="B92" s="33" t="s">
        <v>931</v>
      </c>
      <c r="C92" s="12">
        <v>0</v>
      </c>
      <c r="D92" s="51"/>
      <c r="E92" s="12"/>
      <c r="F92" s="12"/>
      <c r="G92" s="51"/>
      <c r="H92" s="51"/>
    </row>
    <row r="93" spans="1:8" s="1" customFormat="1" ht="31.5">
      <c r="A93" s="32" t="s">
        <v>708</v>
      </c>
      <c r="B93" s="34" t="s">
        <v>1402</v>
      </c>
      <c r="C93" s="12">
        <v>315</v>
      </c>
      <c r="D93" s="51">
        <v>0</v>
      </c>
      <c r="E93" s="12"/>
      <c r="F93" s="12">
        <v>45</v>
      </c>
      <c r="G93" s="51"/>
      <c r="H93" s="51"/>
    </row>
    <row r="94" spans="1:8" s="1" customFormat="1" ht="31.5">
      <c r="A94" s="32" t="s">
        <v>709</v>
      </c>
      <c r="B94" s="34" t="s">
        <v>579</v>
      </c>
      <c r="C94" s="12">
        <v>315</v>
      </c>
      <c r="D94" s="51">
        <v>0</v>
      </c>
      <c r="E94" s="12"/>
      <c r="F94" s="12">
        <v>51</v>
      </c>
      <c r="G94" s="51"/>
      <c r="H94" s="51"/>
    </row>
    <row r="95" spans="1:8" s="1" customFormat="1" ht="15.75">
      <c r="A95" s="32" t="s">
        <v>710</v>
      </c>
      <c r="B95" s="34" t="s">
        <v>1218</v>
      </c>
      <c r="C95" s="12">
        <v>294</v>
      </c>
      <c r="D95" s="51">
        <v>0</v>
      </c>
      <c r="E95" s="12"/>
      <c r="F95" s="12">
        <v>700</v>
      </c>
      <c r="G95" s="51"/>
      <c r="H95" s="51"/>
    </row>
    <row r="96" spans="1:8" s="1" customFormat="1" ht="15.75">
      <c r="A96" s="32" t="s">
        <v>711</v>
      </c>
      <c r="B96" s="34" t="s">
        <v>580</v>
      </c>
      <c r="C96" s="12">
        <v>76</v>
      </c>
      <c r="D96" s="51">
        <v>0</v>
      </c>
      <c r="E96" s="12"/>
      <c r="F96" s="12">
        <v>150</v>
      </c>
      <c r="G96" s="51"/>
      <c r="H96" s="51"/>
    </row>
    <row r="97" spans="1:8" s="1" customFormat="1" ht="15.75">
      <c r="A97" s="32" t="s">
        <v>712</v>
      </c>
      <c r="B97" s="34" t="s">
        <v>581</v>
      </c>
      <c r="C97" s="12">
        <v>0</v>
      </c>
      <c r="D97" s="51">
        <v>0</v>
      </c>
      <c r="E97" s="12"/>
      <c r="F97" s="12">
        <v>100</v>
      </c>
      <c r="G97" s="51"/>
      <c r="H97" s="51"/>
    </row>
    <row r="98" spans="1:8" s="1" customFormat="1" ht="15.75">
      <c r="A98" s="32" t="s">
        <v>901</v>
      </c>
      <c r="B98" s="34" t="s">
        <v>793</v>
      </c>
      <c r="C98" s="12">
        <v>1</v>
      </c>
      <c r="D98" s="51">
        <v>0</v>
      </c>
      <c r="E98" s="12"/>
      <c r="F98" s="12">
        <v>1</v>
      </c>
      <c r="G98" s="51"/>
      <c r="H98" s="51"/>
    </row>
    <row r="99" spans="1:8" s="1" customFormat="1" ht="15.75">
      <c r="A99" s="32" t="s">
        <v>902</v>
      </c>
      <c r="B99" s="34" t="s">
        <v>1078</v>
      </c>
      <c r="C99" s="12">
        <v>0</v>
      </c>
      <c r="D99" s="51">
        <v>0</v>
      </c>
      <c r="E99" s="12"/>
      <c r="F99" s="12">
        <v>1</v>
      </c>
      <c r="G99" s="51"/>
      <c r="H99" s="51"/>
    </row>
    <row r="100" spans="1:8" s="1" customFormat="1" ht="15.75">
      <c r="A100" s="32"/>
      <c r="B100" s="36" t="s">
        <v>662</v>
      </c>
      <c r="C100" s="12"/>
      <c r="D100" s="51"/>
      <c r="E100" s="12"/>
      <c r="F100" s="12"/>
      <c r="G100" s="51"/>
      <c r="H100" s="51"/>
    </row>
    <row r="101" spans="1:8" s="1" customFormat="1" ht="15.75">
      <c r="A101" s="32" t="s">
        <v>663</v>
      </c>
      <c r="B101" s="34" t="s">
        <v>671</v>
      </c>
      <c r="C101" s="12">
        <v>1</v>
      </c>
      <c r="D101" s="51">
        <v>0</v>
      </c>
      <c r="E101" s="12"/>
      <c r="F101" s="12"/>
      <c r="G101" s="51"/>
      <c r="H101" s="51"/>
    </row>
    <row r="102" spans="1:8" s="1" customFormat="1" ht="15.75">
      <c r="A102" s="32" t="s">
        <v>664</v>
      </c>
      <c r="B102" s="34" t="s">
        <v>672</v>
      </c>
      <c r="C102" s="12">
        <v>1</v>
      </c>
      <c r="D102" s="51">
        <v>0</v>
      </c>
      <c r="E102" s="12"/>
      <c r="F102" s="12"/>
      <c r="G102" s="51"/>
      <c r="H102" s="51"/>
    </row>
    <row r="103" spans="1:8" s="1" customFormat="1" ht="31.5">
      <c r="A103" s="32" t="s">
        <v>665</v>
      </c>
      <c r="B103" s="34" t="s">
        <v>666</v>
      </c>
      <c r="C103" s="12">
        <v>1</v>
      </c>
      <c r="D103" s="51">
        <v>0</v>
      </c>
      <c r="E103" s="12"/>
      <c r="F103" s="12"/>
      <c r="G103" s="51"/>
      <c r="H103" s="51"/>
    </row>
    <row r="104" spans="1:8" s="1" customFormat="1" ht="15.75">
      <c r="A104" s="32" t="s">
        <v>667</v>
      </c>
      <c r="B104" s="34" t="s">
        <v>668</v>
      </c>
      <c r="C104" s="12">
        <v>1</v>
      </c>
      <c r="D104" s="51">
        <v>0</v>
      </c>
      <c r="E104" s="12"/>
      <c r="F104" s="12"/>
      <c r="G104" s="51"/>
      <c r="H104" s="51"/>
    </row>
    <row r="105" spans="1:8" s="1" customFormat="1" ht="31.5">
      <c r="A105" s="32" t="s">
        <v>669</v>
      </c>
      <c r="B105" s="34" t="s">
        <v>1027</v>
      </c>
      <c r="C105" s="12">
        <v>1</v>
      </c>
      <c r="D105" s="51">
        <v>0</v>
      </c>
      <c r="E105" s="12"/>
      <c r="F105" s="12"/>
      <c r="G105" s="51"/>
      <c r="H105" s="51"/>
    </row>
    <row r="106" spans="1:8" s="1" customFormat="1" ht="15.75">
      <c r="A106" s="32"/>
      <c r="B106" s="36" t="s">
        <v>932</v>
      </c>
      <c r="C106" s="12"/>
      <c r="D106" s="51"/>
      <c r="E106" s="12"/>
      <c r="F106" s="12"/>
      <c r="G106" s="51"/>
      <c r="H106" s="51"/>
    </row>
    <row r="107" spans="1:8" s="1" customFormat="1" ht="31.5">
      <c r="A107" s="32" t="s">
        <v>713</v>
      </c>
      <c r="B107" s="34" t="s">
        <v>582</v>
      </c>
      <c r="C107" s="12">
        <v>33</v>
      </c>
      <c r="D107" s="51">
        <v>0</v>
      </c>
      <c r="E107" s="12"/>
      <c r="F107" s="12">
        <v>33</v>
      </c>
      <c r="G107" s="51"/>
      <c r="H107" s="51"/>
    </row>
    <row r="108" spans="1:8" s="1" customFormat="1" ht="15.75">
      <c r="A108" s="32" t="s">
        <v>714</v>
      </c>
      <c r="B108" s="34" t="s">
        <v>583</v>
      </c>
      <c r="C108" s="12">
        <v>20</v>
      </c>
      <c r="D108" s="51">
        <v>0</v>
      </c>
      <c r="E108" s="12"/>
      <c r="F108" s="12">
        <v>28</v>
      </c>
      <c r="G108" s="51"/>
      <c r="H108" s="51"/>
    </row>
    <row r="109" spans="1:8" s="1" customFormat="1" ht="15.75">
      <c r="A109" s="32" t="s">
        <v>903</v>
      </c>
      <c r="B109" s="34" t="s">
        <v>584</v>
      </c>
      <c r="C109" s="12">
        <v>233</v>
      </c>
      <c r="D109" s="51">
        <v>0</v>
      </c>
      <c r="E109" s="12"/>
      <c r="F109" s="12">
        <v>732</v>
      </c>
      <c r="G109" s="51"/>
      <c r="H109" s="51"/>
    </row>
    <row r="110" spans="1:8" s="1" customFormat="1" ht="31.5">
      <c r="A110" s="32" t="s">
        <v>904</v>
      </c>
      <c r="B110" s="34" t="s">
        <v>575</v>
      </c>
      <c r="C110" s="12">
        <v>110</v>
      </c>
      <c r="D110" s="51">
        <v>0</v>
      </c>
      <c r="E110" s="12"/>
      <c r="F110" s="12">
        <v>54</v>
      </c>
      <c r="G110" s="51"/>
      <c r="H110" s="51"/>
    </row>
    <row r="111" spans="1:8" s="1" customFormat="1" ht="15.75">
      <c r="A111" s="32" t="s">
        <v>905</v>
      </c>
      <c r="B111" s="34" t="s">
        <v>576</v>
      </c>
      <c r="C111" s="12" t="s">
        <v>401</v>
      </c>
      <c r="D111" s="51">
        <v>0</v>
      </c>
      <c r="E111" s="12"/>
      <c r="F111" s="12" t="s">
        <v>401</v>
      </c>
      <c r="G111" s="51"/>
      <c r="H111" s="51"/>
    </row>
    <row r="112" spans="1:8" s="1" customFormat="1" ht="15.75">
      <c r="A112" s="32" t="s">
        <v>1028</v>
      </c>
      <c r="B112" s="34" t="s">
        <v>1079</v>
      </c>
      <c r="C112" s="12">
        <v>12</v>
      </c>
      <c r="D112" s="51">
        <v>0</v>
      </c>
      <c r="E112" s="12"/>
      <c r="F112" s="12">
        <v>13</v>
      </c>
      <c r="G112" s="51"/>
      <c r="H112" s="51"/>
    </row>
    <row r="113" spans="1:8" s="1" customFormat="1" ht="15.75">
      <c r="A113" s="32" t="s">
        <v>1029</v>
      </c>
      <c r="B113" s="34" t="s">
        <v>1214</v>
      </c>
      <c r="C113" s="12">
        <v>200</v>
      </c>
      <c r="D113" s="51">
        <v>0</v>
      </c>
      <c r="E113" s="12"/>
      <c r="F113" s="12">
        <v>200</v>
      </c>
      <c r="G113" s="51"/>
      <c r="H113" s="51"/>
    </row>
    <row r="114" spans="1:8" s="1" customFormat="1" ht="15.75">
      <c r="A114" s="32" t="s">
        <v>317</v>
      </c>
      <c r="B114" s="34" t="s">
        <v>859</v>
      </c>
      <c r="C114" s="12" t="s">
        <v>402</v>
      </c>
      <c r="D114" s="51">
        <v>0</v>
      </c>
      <c r="E114" s="12"/>
      <c r="F114" s="12" t="s">
        <v>402</v>
      </c>
      <c r="G114" s="51"/>
      <c r="H114" s="51"/>
    </row>
    <row r="115" spans="1:8" s="1" customFormat="1" ht="15.75">
      <c r="A115" s="32" t="s">
        <v>1030</v>
      </c>
      <c r="B115" s="34" t="s">
        <v>861</v>
      </c>
      <c r="C115" s="12" t="s">
        <v>394</v>
      </c>
      <c r="D115" s="51">
        <v>0</v>
      </c>
      <c r="E115" s="12"/>
      <c r="F115" s="12" t="s">
        <v>394</v>
      </c>
      <c r="G115" s="51"/>
      <c r="H115" s="51"/>
    </row>
    <row r="116" spans="1:8" s="1" customFormat="1" ht="15.75">
      <c r="A116" s="32"/>
      <c r="B116" s="36" t="s">
        <v>933</v>
      </c>
      <c r="C116" s="12"/>
      <c r="D116" s="51"/>
      <c r="E116" s="12"/>
      <c r="F116" s="12"/>
      <c r="G116" s="51"/>
      <c r="H116" s="51"/>
    </row>
    <row r="117" spans="1:8" s="1" customFormat="1" ht="15.75">
      <c r="A117" s="18" t="s">
        <v>715</v>
      </c>
      <c r="B117" s="34" t="s">
        <v>1080</v>
      </c>
      <c r="C117" s="12">
        <v>38</v>
      </c>
      <c r="D117" s="51">
        <v>0</v>
      </c>
      <c r="E117" s="12"/>
      <c r="F117" s="12">
        <v>7</v>
      </c>
      <c r="G117" s="51"/>
      <c r="H117" s="51"/>
    </row>
    <row r="118" spans="1:8" s="1" customFormat="1" ht="15.75">
      <c r="A118" s="18" t="s">
        <v>716</v>
      </c>
      <c r="B118" s="34" t="s">
        <v>862</v>
      </c>
      <c r="C118" s="12">
        <v>1</v>
      </c>
      <c r="D118" s="51">
        <v>0</v>
      </c>
      <c r="E118" s="12"/>
      <c r="F118" s="12">
        <v>1</v>
      </c>
      <c r="G118" s="51"/>
      <c r="H118" s="51"/>
    </row>
    <row r="119" spans="1:8" s="1" customFormat="1" ht="31.5">
      <c r="A119" s="18" t="s">
        <v>717</v>
      </c>
      <c r="B119" s="34" t="s">
        <v>670</v>
      </c>
      <c r="C119" s="12">
        <v>1</v>
      </c>
      <c r="D119" s="51">
        <v>0</v>
      </c>
      <c r="E119" s="12"/>
      <c r="F119" s="12">
        <v>1</v>
      </c>
      <c r="G119" s="51"/>
      <c r="H119" s="51"/>
    </row>
    <row r="120" spans="1:8" s="1" customFormat="1" ht="31.5">
      <c r="A120" s="32" t="s">
        <v>906</v>
      </c>
      <c r="B120" s="34" t="s">
        <v>1023</v>
      </c>
      <c r="C120" s="12">
        <v>30</v>
      </c>
      <c r="D120" s="51">
        <v>0</v>
      </c>
      <c r="E120" s="12"/>
      <c r="F120" s="12">
        <v>33</v>
      </c>
      <c r="G120" s="51"/>
      <c r="H120" s="51"/>
    </row>
    <row r="121" spans="1:8" s="1" customFormat="1" ht="31.5">
      <c r="A121" s="32" t="s">
        <v>907</v>
      </c>
      <c r="B121" s="34" t="s">
        <v>1024</v>
      </c>
      <c r="C121" s="12">
        <v>20</v>
      </c>
      <c r="D121" s="51">
        <v>0</v>
      </c>
      <c r="E121" s="12"/>
      <c r="F121" s="12">
        <v>28</v>
      </c>
      <c r="G121" s="51"/>
      <c r="H121" s="51"/>
    </row>
    <row r="122" spans="1:8" s="1" customFormat="1" ht="31.5">
      <c r="A122" s="32" t="s">
        <v>908</v>
      </c>
      <c r="B122" s="34" t="s">
        <v>1012</v>
      </c>
      <c r="C122" s="12">
        <v>116</v>
      </c>
      <c r="D122" s="51">
        <v>0</v>
      </c>
      <c r="E122" s="12"/>
      <c r="F122" s="12">
        <v>700</v>
      </c>
      <c r="G122" s="51"/>
      <c r="H122" s="51"/>
    </row>
    <row r="123" spans="1:8" s="1" customFormat="1" ht="15.75">
      <c r="A123" s="32" t="s">
        <v>909</v>
      </c>
      <c r="B123" s="34" t="s">
        <v>794</v>
      </c>
      <c r="C123" s="12">
        <v>1</v>
      </c>
      <c r="D123" s="51">
        <v>0</v>
      </c>
      <c r="E123" s="12"/>
      <c r="F123" s="12">
        <v>1</v>
      </c>
      <c r="G123" s="51"/>
      <c r="H123" s="51"/>
    </row>
    <row r="124" spans="1:8" s="1" customFormat="1" ht="31.5">
      <c r="A124" s="32" t="s">
        <v>910</v>
      </c>
      <c r="B124" s="34" t="s">
        <v>1013</v>
      </c>
      <c r="C124" s="12">
        <v>9</v>
      </c>
      <c r="D124" s="51">
        <v>0</v>
      </c>
      <c r="E124" s="12"/>
      <c r="F124" s="12">
        <v>10</v>
      </c>
      <c r="G124" s="51"/>
      <c r="H124" s="51"/>
    </row>
    <row r="125" spans="1:8" s="1" customFormat="1" ht="31.5">
      <c r="A125" s="32" t="s">
        <v>911</v>
      </c>
      <c r="B125" s="34" t="s">
        <v>1014</v>
      </c>
      <c r="C125" s="12">
        <v>1</v>
      </c>
      <c r="D125" s="51">
        <v>0</v>
      </c>
      <c r="E125" s="12"/>
      <c r="F125" s="12">
        <v>1</v>
      </c>
      <c r="G125" s="51"/>
      <c r="H125" s="51"/>
    </row>
    <row r="126" spans="1:21" s="1" customFormat="1" ht="31.5">
      <c r="A126" s="32" t="s">
        <v>912</v>
      </c>
      <c r="B126" s="34" t="s">
        <v>1015</v>
      </c>
      <c r="C126" s="12">
        <v>1</v>
      </c>
      <c r="D126" s="9">
        <v>0</v>
      </c>
      <c r="E126" s="12"/>
      <c r="F126" s="12">
        <v>1</v>
      </c>
      <c r="G126" s="9"/>
      <c r="H126" s="9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8" ht="15.75">
      <c r="A127" s="32" t="s">
        <v>913</v>
      </c>
      <c r="B127" s="34" t="s">
        <v>1016</v>
      </c>
      <c r="C127" s="12">
        <v>0</v>
      </c>
      <c r="D127" s="9">
        <v>0</v>
      </c>
      <c r="E127" s="12"/>
      <c r="F127" s="12">
        <v>0</v>
      </c>
      <c r="G127" s="9"/>
      <c r="H127" s="9"/>
    </row>
    <row r="128" spans="1:8" ht="31.5">
      <c r="A128" s="32" t="s">
        <v>914</v>
      </c>
      <c r="B128" s="34" t="s">
        <v>1017</v>
      </c>
      <c r="C128" s="12">
        <v>0</v>
      </c>
      <c r="D128" s="9">
        <v>0</v>
      </c>
      <c r="E128" s="12"/>
      <c r="F128" s="12">
        <v>1</v>
      </c>
      <c r="G128" s="9"/>
      <c r="H128" s="9"/>
    </row>
    <row r="129" spans="1:8" ht="15.75">
      <c r="A129" s="32" t="s">
        <v>915</v>
      </c>
      <c r="B129" s="34" t="s">
        <v>1129</v>
      </c>
      <c r="C129" s="12">
        <v>1</v>
      </c>
      <c r="D129" s="9">
        <v>0</v>
      </c>
      <c r="E129" s="12"/>
      <c r="F129" s="12">
        <v>1</v>
      </c>
      <c r="G129" s="9"/>
      <c r="H129" s="9"/>
    </row>
    <row r="130" spans="1:8" ht="15.75">
      <c r="A130" s="32" t="s">
        <v>916</v>
      </c>
      <c r="B130" s="34" t="s">
        <v>1018</v>
      </c>
      <c r="C130" s="12">
        <v>268</v>
      </c>
      <c r="D130" s="9">
        <v>0</v>
      </c>
      <c r="E130" s="12"/>
      <c r="F130" s="12">
        <v>182</v>
      </c>
      <c r="G130" s="9"/>
      <c r="H130" s="9"/>
    </row>
    <row r="131" spans="1:8" ht="15.75">
      <c r="A131" s="32" t="s">
        <v>917</v>
      </c>
      <c r="B131" s="34" t="s">
        <v>1019</v>
      </c>
      <c r="C131" s="12">
        <v>385</v>
      </c>
      <c r="D131" s="9">
        <v>0</v>
      </c>
      <c r="E131" s="12"/>
      <c r="F131" s="12">
        <v>229</v>
      </c>
      <c r="G131" s="9"/>
      <c r="H131" s="9"/>
    </row>
    <row r="132" spans="1:8" ht="15.75">
      <c r="A132" s="32" t="s">
        <v>918</v>
      </c>
      <c r="B132" s="34" t="s">
        <v>1231</v>
      </c>
      <c r="C132" s="12">
        <v>32</v>
      </c>
      <c r="D132" s="9">
        <v>0</v>
      </c>
      <c r="E132" s="12"/>
      <c r="F132" s="12">
        <v>17</v>
      </c>
      <c r="G132" s="9"/>
      <c r="H132" s="9"/>
    </row>
    <row r="133" spans="1:8" ht="15.75">
      <c r="A133" s="32" t="s">
        <v>919</v>
      </c>
      <c r="B133" s="34" t="s">
        <v>1232</v>
      </c>
      <c r="C133" s="12">
        <v>255</v>
      </c>
      <c r="D133" s="9">
        <v>0</v>
      </c>
      <c r="E133" s="12"/>
      <c r="F133" s="12">
        <v>229</v>
      </c>
      <c r="G133" s="9"/>
      <c r="H133" s="9"/>
    </row>
    <row r="134" spans="1:8" ht="47.25">
      <c r="A134" s="32" t="s">
        <v>920</v>
      </c>
      <c r="B134" s="34" t="s">
        <v>1219</v>
      </c>
      <c r="C134" s="12" t="s">
        <v>647</v>
      </c>
      <c r="D134" s="12">
        <v>0</v>
      </c>
      <c r="E134" s="12"/>
      <c r="F134" s="12">
        <v>0</v>
      </c>
      <c r="G134" s="9"/>
      <c r="H134" s="9"/>
    </row>
    <row r="135" spans="1:8" ht="31.5">
      <c r="A135" s="32" t="s">
        <v>921</v>
      </c>
      <c r="B135" s="34" t="s">
        <v>1233</v>
      </c>
      <c r="C135" s="12" t="s">
        <v>642</v>
      </c>
      <c r="D135" s="9">
        <v>0</v>
      </c>
      <c r="E135" s="12"/>
      <c r="F135" s="12">
        <v>120</v>
      </c>
      <c r="G135" s="9"/>
      <c r="H135" s="9"/>
    </row>
    <row r="136" spans="1:8" ht="15.75">
      <c r="A136" s="32" t="s">
        <v>922</v>
      </c>
      <c r="B136" s="34" t="s">
        <v>1234</v>
      </c>
      <c r="C136" s="12">
        <v>1</v>
      </c>
      <c r="D136" s="9">
        <v>0</v>
      </c>
      <c r="E136" s="12"/>
      <c r="F136" s="12">
        <v>0</v>
      </c>
      <c r="G136" s="9"/>
      <c r="H136" s="9"/>
    </row>
    <row r="137" spans="1:8" ht="15.75">
      <c r="A137" s="32" t="s">
        <v>923</v>
      </c>
      <c r="B137" s="34" t="s">
        <v>1235</v>
      </c>
      <c r="C137" s="12">
        <v>55</v>
      </c>
      <c r="D137" s="9">
        <v>0</v>
      </c>
      <c r="E137" s="12"/>
      <c r="F137" s="12">
        <v>77</v>
      </c>
      <c r="G137" s="9"/>
      <c r="H137" s="9"/>
    </row>
    <row r="138" spans="1:8" ht="15.75">
      <c r="A138" s="32" t="s">
        <v>1031</v>
      </c>
      <c r="B138" s="34" t="s">
        <v>1236</v>
      </c>
      <c r="C138" s="12">
        <v>9</v>
      </c>
      <c r="D138" s="9">
        <v>0</v>
      </c>
      <c r="E138" s="12"/>
      <c r="F138" s="12">
        <v>26</v>
      </c>
      <c r="G138" s="9"/>
      <c r="H138" s="9"/>
    </row>
    <row r="139" spans="1:8" ht="15.75">
      <c r="A139" s="32" t="s">
        <v>1032</v>
      </c>
      <c r="B139" s="34" t="s">
        <v>1033</v>
      </c>
      <c r="C139" s="12">
        <v>1</v>
      </c>
      <c r="D139" s="9">
        <v>0</v>
      </c>
      <c r="E139" s="12"/>
      <c r="F139" s="12">
        <v>1</v>
      </c>
      <c r="G139" s="9"/>
      <c r="H139" s="9"/>
    </row>
    <row r="140" spans="1:8" ht="31.5">
      <c r="A140" s="32" t="s">
        <v>1034</v>
      </c>
      <c r="B140" s="34" t="s">
        <v>319</v>
      </c>
      <c r="C140" s="12" t="s">
        <v>643</v>
      </c>
      <c r="D140" s="9">
        <v>0</v>
      </c>
      <c r="E140" s="12"/>
      <c r="F140" s="12">
        <v>10694</v>
      </c>
      <c r="G140" s="9"/>
      <c r="H140" s="9"/>
    </row>
    <row r="141" spans="1:8" ht="47.25">
      <c r="A141" s="32" t="s">
        <v>1035</v>
      </c>
      <c r="B141" s="34" t="s">
        <v>1237</v>
      </c>
      <c r="C141" s="12">
        <v>72</v>
      </c>
      <c r="D141" s="9">
        <v>0</v>
      </c>
      <c r="E141" s="12"/>
      <c r="F141" s="12">
        <v>54</v>
      </c>
      <c r="G141" s="9"/>
      <c r="H141" s="9"/>
    </row>
    <row r="142" spans="1:8" ht="33.75" customHeight="1">
      <c r="A142" s="32" t="s">
        <v>924</v>
      </c>
      <c r="B142" s="34" t="s">
        <v>1241</v>
      </c>
      <c r="C142" s="12">
        <v>32</v>
      </c>
      <c r="D142" s="9">
        <v>0</v>
      </c>
      <c r="E142" s="12"/>
      <c r="F142" s="12">
        <v>11</v>
      </c>
      <c r="G142" s="9"/>
      <c r="H142" s="9"/>
    </row>
    <row r="143" spans="1:8" ht="31.5">
      <c r="A143" s="32" t="s">
        <v>1036</v>
      </c>
      <c r="B143" s="34" t="s">
        <v>1242</v>
      </c>
      <c r="C143" s="12">
        <v>3</v>
      </c>
      <c r="D143" s="9">
        <v>0</v>
      </c>
      <c r="E143" s="12"/>
      <c r="F143" s="12">
        <v>1</v>
      </c>
      <c r="G143" s="9"/>
      <c r="H143" s="9"/>
    </row>
    <row r="144" spans="1:8" ht="31.5">
      <c r="A144" s="32" t="s">
        <v>925</v>
      </c>
      <c r="B144" s="34" t="s">
        <v>1250</v>
      </c>
      <c r="C144" s="12">
        <v>121</v>
      </c>
      <c r="D144" s="9">
        <v>0</v>
      </c>
      <c r="E144" s="12"/>
      <c r="F144" s="12">
        <v>180</v>
      </c>
      <c r="G144" s="9"/>
      <c r="H144" s="9"/>
    </row>
    <row r="145" spans="1:8" ht="15.75">
      <c r="A145" s="32" t="s">
        <v>1037</v>
      </c>
      <c r="B145" s="34" t="s">
        <v>1251</v>
      </c>
      <c r="C145" s="12">
        <v>174</v>
      </c>
      <c r="D145" s="9">
        <v>0</v>
      </c>
      <c r="E145" s="12"/>
      <c r="F145" s="12">
        <v>90</v>
      </c>
      <c r="G145" s="9"/>
      <c r="H145" s="9"/>
    </row>
    <row r="146" spans="1:8" ht="15.75">
      <c r="A146" s="32" t="s">
        <v>1038</v>
      </c>
      <c r="B146" s="34" t="s">
        <v>1252</v>
      </c>
      <c r="C146" s="12">
        <v>441</v>
      </c>
      <c r="D146" s="9">
        <v>0</v>
      </c>
      <c r="E146" s="12"/>
      <c r="F146" s="12">
        <v>131</v>
      </c>
      <c r="G146" s="9"/>
      <c r="H146" s="9"/>
    </row>
    <row r="147" spans="1:8" ht="31.5">
      <c r="A147" s="32" t="s">
        <v>1039</v>
      </c>
      <c r="B147" s="34" t="s">
        <v>1253</v>
      </c>
      <c r="C147" s="12">
        <v>9058</v>
      </c>
      <c r="D147" s="9">
        <v>0</v>
      </c>
      <c r="E147" s="12"/>
      <c r="F147" s="12">
        <v>4800</v>
      </c>
      <c r="G147" s="9"/>
      <c r="H147" s="9"/>
    </row>
    <row r="148" spans="1:8" ht="31.5">
      <c r="A148" s="37" t="s">
        <v>1040</v>
      </c>
      <c r="B148" s="34" t="s">
        <v>297</v>
      </c>
      <c r="C148" s="12" t="s">
        <v>644</v>
      </c>
      <c r="D148" s="11">
        <v>0</v>
      </c>
      <c r="E148" s="11"/>
      <c r="F148" s="11">
        <v>0.31</v>
      </c>
      <c r="G148" s="9"/>
      <c r="H148" s="9"/>
    </row>
    <row r="149" spans="1:8" ht="32.25" customHeight="1">
      <c r="A149" s="37" t="s">
        <v>1041</v>
      </c>
      <c r="B149" s="38" t="s">
        <v>298</v>
      </c>
      <c r="C149" s="12" t="s">
        <v>645</v>
      </c>
      <c r="D149" s="11">
        <v>0</v>
      </c>
      <c r="E149" s="11"/>
      <c r="F149" s="11">
        <v>0</v>
      </c>
      <c r="G149" s="9"/>
      <c r="H149" s="9"/>
    </row>
    <row r="150" spans="1:8" ht="15" customHeight="1">
      <c r="A150" s="37" t="s">
        <v>1042</v>
      </c>
      <c r="B150" s="38" t="s">
        <v>300</v>
      </c>
      <c r="C150" s="12" t="s">
        <v>394</v>
      </c>
      <c r="D150" s="11">
        <v>0</v>
      </c>
      <c r="E150" s="11"/>
      <c r="F150" s="11">
        <v>0</v>
      </c>
      <c r="G150" s="9"/>
      <c r="H150" s="9"/>
    </row>
    <row r="151" spans="1:8" ht="32.25" customHeight="1">
      <c r="A151" s="37" t="s">
        <v>1043</v>
      </c>
      <c r="B151" s="38" t="s">
        <v>329</v>
      </c>
      <c r="C151" s="12">
        <v>1</v>
      </c>
      <c r="D151" s="9">
        <v>0</v>
      </c>
      <c r="E151" s="11"/>
      <c r="F151" s="11">
        <v>1</v>
      </c>
      <c r="G151" s="9"/>
      <c r="H151" s="9"/>
    </row>
    <row r="152" spans="1:8" ht="15" customHeight="1">
      <c r="A152" s="37" t="s">
        <v>299</v>
      </c>
      <c r="B152" s="38" t="s">
        <v>331</v>
      </c>
      <c r="C152" s="12">
        <v>0</v>
      </c>
      <c r="D152" s="9">
        <v>0</v>
      </c>
      <c r="E152" s="11"/>
      <c r="F152" s="11">
        <v>1</v>
      </c>
      <c r="G152" s="9"/>
      <c r="H152" s="9"/>
    </row>
    <row r="153" spans="1:8" ht="15" customHeight="1">
      <c r="A153" s="37" t="s">
        <v>1044</v>
      </c>
      <c r="B153" s="38" t="s">
        <v>332</v>
      </c>
      <c r="C153" s="12">
        <v>1</v>
      </c>
      <c r="D153" s="9">
        <v>0</v>
      </c>
      <c r="E153" s="11"/>
      <c r="F153" s="11">
        <v>0</v>
      </c>
      <c r="G153" s="9"/>
      <c r="H153" s="9"/>
    </row>
    <row r="154" spans="1:8" ht="15" customHeight="1">
      <c r="A154" s="37" t="s">
        <v>330</v>
      </c>
      <c r="B154" s="38" t="s">
        <v>333</v>
      </c>
      <c r="C154" s="12">
        <v>1</v>
      </c>
      <c r="D154" s="9">
        <v>0</v>
      </c>
      <c r="E154" s="11"/>
      <c r="F154" s="11">
        <v>1</v>
      </c>
      <c r="G154" s="9"/>
      <c r="H154" s="9"/>
    </row>
    <row r="155" spans="1:8" ht="15" customHeight="1">
      <c r="A155" s="32" t="s">
        <v>1045</v>
      </c>
      <c r="B155" s="38" t="s">
        <v>1170</v>
      </c>
      <c r="C155" s="12">
        <v>0</v>
      </c>
      <c r="D155" s="9">
        <v>0</v>
      </c>
      <c r="E155" s="9"/>
      <c r="F155" s="11">
        <v>205</v>
      </c>
      <c r="G155" s="9"/>
      <c r="H155" s="9"/>
    </row>
    <row r="156" spans="1:8" ht="35.25" customHeight="1">
      <c r="A156" s="32" t="s">
        <v>1171</v>
      </c>
      <c r="B156" s="38" t="s">
        <v>1172</v>
      </c>
      <c r="C156" s="12">
        <v>1</v>
      </c>
      <c r="D156" s="9">
        <v>0</v>
      </c>
      <c r="E156" s="9"/>
      <c r="F156" s="11"/>
      <c r="G156" s="9"/>
      <c r="H156" s="9"/>
    </row>
    <row r="157" spans="1:4" ht="24" customHeight="1">
      <c r="A157" s="8" t="s">
        <v>1254</v>
      </c>
      <c r="B157" s="38" t="s">
        <v>1173</v>
      </c>
      <c r="C157" s="2">
        <v>1</v>
      </c>
      <c r="D157">
        <v>0</v>
      </c>
    </row>
    <row r="158" spans="1:4" ht="15" customHeight="1">
      <c r="A158" s="8" t="s">
        <v>1255</v>
      </c>
      <c r="B158" s="38" t="s">
        <v>1174</v>
      </c>
      <c r="C158" s="2">
        <v>1</v>
      </c>
      <c r="D15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B3:D26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19.75390625" style="0" customWidth="1"/>
    <col min="4" max="4" width="26.625" style="0" customWidth="1"/>
  </cols>
  <sheetData>
    <row r="3" spans="2:4" ht="12.75">
      <c r="B3" s="69" t="s">
        <v>948</v>
      </c>
      <c r="D3" s="69" t="s">
        <v>764</v>
      </c>
    </row>
    <row r="4" spans="2:4" ht="12.75">
      <c r="B4" t="s">
        <v>947</v>
      </c>
      <c r="D4" s="69"/>
    </row>
    <row r="5" ht="12.75">
      <c r="D5" t="s">
        <v>949</v>
      </c>
    </row>
    <row r="6" ht="12.75">
      <c r="D6" t="s">
        <v>950</v>
      </c>
    </row>
    <row r="7" ht="12.75">
      <c r="D7" t="s">
        <v>951</v>
      </c>
    </row>
    <row r="8" ht="12.75">
      <c r="D8" t="s">
        <v>952</v>
      </c>
    </row>
    <row r="9" ht="12.75">
      <c r="D9" t="s">
        <v>953</v>
      </c>
    </row>
    <row r="10" ht="12.75">
      <c r="D10" t="s">
        <v>954</v>
      </c>
    </row>
    <row r="11" ht="12.75">
      <c r="D11" t="s">
        <v>955</v>
      </c>
    </row>
    <row r="12" ht="12.75">
      <c r="D12" t="s">
        <v>956</v>
      </c>
    </row>
    <row r="13" ht="12.75">
      <c r="D13" t="s">
        <v>957</v>
      </c>
    </row>
    <row r="14" ht="12.75">
      <c r="D14" t="s">
        <v>958</v>
      </c>
    </row>
    <row r="15" ht="12.75">
      <c r="D15" t="s">
        <v>959</v>
      </c>
    </row>
    <row r="16" ht="12.75">
      <c r="D16" t="s">
        <v>960</v>
      </c>
    </row>
    <row r="17" ht="12.75">
      <c r="D17" t="s">
        <v>961</v>
      </c>
    </row>
    <row r="18" ht="12.75">
      <c r="D18" t="s">
        <v>962</v>
      </c>
    </row>
    <row r="19" ht="12.75">
      <c r="D19" t="s">
        <v>963</v>
      </c>
    </row>
    <row r="20" ht="12.75">
      <c r="D20" t="s">
        <v>964</v>
      </c>
    </row>
    <row r="21" ht="12.75">
      <c r="D21" t="s">
        <v>965</v>
      </c>
    </row>
    <row r="22" ht="12.75">
      <c r="D22" t="s">
        <v>966</v>
      </c>
    </row>
    <row r="23" ht="12.75">
      <c r="D23" t="s">
        <v>967</v>
      </c>
    </row>
    <row r="24" ht="12.75">
      <c r="D24" t="s">
        <v>968</v>
      </c>
    </row>
    <row r="25" ht="12.75">
      <c r="D25" t="s">
        <v>969</v>
      </c>
    </row>
    <row r="26" ht="12.75">
      <c r="D26" t="s">
        <v>970</v>
      </c>
    </row>
  </sheetData>
  <sheetProtection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K246"/>
  <sheetViews>
    <sheetView zoomScalePageLayoutView="0" workbookViewId="0" topLeftCell="E1">
      <selection activeCell="H6" sqref="H6"/>
    </sheetView>
  </sheetViews>
  <sheetFormatPr defaultColWidth="9.00390625" defaultRowHeight="15" customHeight="1"/>
  <cols>
    <col min="1" max="1" width="9.125" style="67" customWidth="1"/>
    <col min="2" max="2" width="91.75390625" style="54" customWidth="1"/>
    <col min="3" max="3" width="12.75390625" style="57" bestFit="1" customWidth="1"/>
    <col min="4" max="4" width="12.25390625" style="0" customWidth="1"/>
    <col min="6" max="7" width="12.75390625" style="56" bestFit="1" customWidth="1"/>
    <col min="8" max="8" width="13.25390625" style="0" customWidth="1"/>
  </cols>
  <sheetData>
    <row r="1" spans="1:8" s="1" customFormat="1" ht="21" customHeight="1">
      <c r="A1" s="65"/>
      <c r="B1" s="53"/>
      <c r="C1" s="12"/>
      <c r="D1" s="47"/>
      <c r="E1" s="68"/>
      <c r="F1" s="12"/>
      <c r="G1" s="12"/>
      <c r="H1" s="1" t="s">
        <v>765</v>
      </c>
    </row>
    <row r="2" spans="1:7" s="63" customFormat="1" ht="12.75">
      <c r="A2" s="65"/>
      <c r="B2" s="66"/>
      <c r="C2" s="62"/>
      <c r="D2" s="47"/>
      <c r="E2" s="62"/>
      <c r="F2" s="62"/>
      <c r="G2" s="62"/>
    </row>
    <row r="3" spans="1:7" s="63" customFormat="1" ht="12.75">
      <c r="A3" s="65"/>
      <c r="B3" s="66"/>
      <c r="C3" s="62"/>
      <c r="D3" s="47"/>
      <c r="E3" s="62"/>
      <c r="F3" s="62"/>
      <c r="G3" s="62"/>
    </row>
    <row r="4" spans="1:7" s="63" customFormat="1" ht="12.75">
      <c r="A4" s="65"/>
      <c r="B4" s="66"/>
      <c r="C4" s="62"/>
      <c r="D4" s="47"/>
      <c r="E4" s="62"/>
      <c r="F4" s="62"/>
      <c r="G4" s="62"/>
    </row>
    <row r="5" spans="1:7" s="63" customFormat="1" ht="12.75">
      <c r="A5" s="65"/>
      <c r="B5" s="66"/>
      <c r="C5" s="62"/>
      <c r="D5" s="47"/>
      <c r="E5" s="62"/>
      <c r="F5" s="62"/>
      <c r="G5" s="62"/>
    </row>
    <row r="6" spans="1:7" s="63" customFormat="1" ht="12.75">
      <c r="A6" s="65"/>
      <c r="B6" s="66"/>
      <c r="C6" s="62"/>
      <c r="D6" s="47"/>
      <c r="E6" s="62"/>
      <c r="F6" s="62"/>
      <c r="G6" s="62"/>
    </row>
    <row r="7" spans="1:7" s="63" customFormat="1" ht="12.75">
      <c r="A7" s="65"/>
      <c r="B7" s="66"/>
      <c r="C7" s="62"/>
      <c r="D7" s="47"/>
      <c r="E7" s="62"/>
      <c r="F7" s="62"/>
      <c r="G7" s="62"/>
    </row>
    <row r="8" spans="1:7" s="63" customFormat="1" ht="12.75">
      <c r="A8" s="65"/>
      <c r="B8" s="66"/>
      <c r="C8" s="62"/>
      <c r="D8" s="47"/>
      <c r="E8" s="62"/>
      <c r="F8" s="62"/>
      <c r="G8" s="62"/>
    </row>
    <row r="9" spans="1:7" s="63" customFormat="1" ht="12.75">
      <c r="A9" s="65"/>
      <c r="B9" s="66"/>
      <c r="C9" s="62"/>
      <c r="D9" s="47"/>
      <c r="E9" s="62"/>
      <c r="F9" s="62"/>
      <c r="G9" s="62"/>
    </row>
    <row r="10" spans="1:7" s="63" customFormat="1" ht="12.75">
      <c r="A10" s="65"/>
      <c r="B10" s="66"/>
      <c r="C10" s="62"/>
      <c r="D10" s="47"/>
      <c r="E10" s="62"/>
      <c r="F10" s="62"/>
      <c r="G10" s="62"/>
    </row>
    <row r="11" spans="1:7" s="1" customFormat="1" ht="12.75">
      <c r="A11" s="65"/>
      <c r="B11" s="66"/>
      <c r="C11" s="62"/>
      <c r="D11" s="47"/>
      <c r="E11" s="12"/>
      <c r="F11" s="12"/>
      <c r="G11" s="12"/>
    </row>
    <row r="12" spans="1:11" s="1" customFormat="1" ht="12.75">
      <c r="A12" s="65"/>
      <c r="B12" s="66"/>
      <c r="C12" s="62"/>
      <c r="D12" s="64"/>
      <c r="E12" s="64"/>
      <c r="F12" s="64"/>
      <c r="G12" s="64"/>
      <c r="H12" s="64"/>
      <c r="I12" s="64"/>
      <c r="J12" s="64"/>
      <c r="K12" s="64"/>
    </row>
    <row r="13" spans="1:7" s="1" customFormat="1" ht="15.75">
      <c r="A13" s="65"/>
      <c r="B13" s="53"/>
      <c r="C13" s="62"/>
      <c r="D13" s="47"/>
      <c r="E13" s="12"/>
      <c r="F13" s="12"/>
      <c r="G13" s="12"/>
    </row>
    <row r="14" spans="1:7" s="1" customFormat="1" ht="12.75">
      <c r="A14" s="65"/>
      <c r="B14" s="66"/>
      <c r="C14" s="62"/>
      <c r="D14" s="47"/>
      <c r="E14" s="12"/>
      <c r="F14" s="12"/>
      <c r="G14" s="12"/>
    </row>
    <row r="15" spans="1:7" s="1" customFormat="1" ht="12.75">
      <c r="A15" s="65"/>
      <c r="B15" s="66"/>
      <c r="C15" s="62"/>
      <c r="D15" s="47"/>
      <c r="E15" s="12"/>
      <c r="F15" s="12"/>
      <c r="G15" s="12"/>
    </row>
    <row r="16" spans="1:7" s="1" customFormat="1" ht="12.75">
      <c r="A16" s="65"/>
      <c r="B16" s="66"/>
      <c r="C16" s="62"/>
      <c r="D16" s="47"/>
      <c r="E16" s="12"/>
      <c r="F16" s="12"/>
      <c r="G16" s="12"/>
    </row>
    <row r="17" spans="1:7" s="1" customFormat="1" ht="12.75">
      <c r="A17" s="65"/>
      <c r="B17" s="66"/>
      <c r="C17" s="62"/>
      <c r="D17" s="47"/>
      <c r="E17" s="12"/>
      <c r="F17" s="12"/>
      <c r="G17" s="12"/>
    </row>
    <row r="18" spans="1:7" s="1" customFormat="1" ht="12.75">
      <c r="A18" s="65"/>
      <c r="B18" s="66"/>
      <c r="C18" s="62"/>
      <c r="D18" s="47"/>
      <c r="E18" s="12"/>
      <c r="F18" s="12"/>
      <c r="G18" s="12"/>
    </row>
    <row r="19" spans="1:7" s="1" customFormat="1" ht="12.75">
      <c r="A19" s="65"/>
      <c r="B19" s="66"/>
      <c r="C19" s="62"/>
      <c r="D19" s="47"/>
      <c r="E19" s="12"/>
      <c r="F19" s="12"/>
      <c r="G19" s="12"/>
    </row>
    <row r="20" spans="1:7" s="1" customFormat="1" ht="12.75">
      <c r="A20" s="65"/>
      <c r="B20" s="66"/>
      <c r="C20" s="62"/>
      <c r="D20" s="47"/>
      <c r="E20" s="12"/>
      <c r="F20" s="12"/>
      <c r="G20" s="12"/>
    </row>
    <row r="21" spans="1:7" s="1" customFormat="1" ht="12.75">
      <c r="A21" s="65"/>
      <c r="B21" s="66"/>
      <c r="C21" s="62"/>
      <c r="D21" s="47"/>
      <c r="E21" s="12"/>
      <c r="F21" s="12"/>
      <c r="G21" s="12"/>
    </row>
    <row r="22" spans="1:7" s="1" customFormat="1" ht="12.75">
      <c r="A22" s="65"/>
      <c r="B22" s="66"/>
      <c r="C22" s="62"/>
      <c r="D22" s="47"/>
      <c r="E22" s="12"/>
      <c r="F22" s="12"/>
      <c r="G22" s="12"/>
    </row>
    <row r="23" spans="1:7" s="1" customFormat="1" ht="15.75">
      <c r="A23" s="65"/>
      <c r="B23" s="53"/>
      <c r="C23" s="62"/>
      <c r="D23" s="47"/>
      <c r="E23" s="12"/>
      <c r="F23" s="12"/>
      <c r="G23" s="12"/>
    </row>
    <row r="24" spans="1:7" s="1" customFormat="1" ht="12.75">
      <c r="A24" s="65"/>
      <c r="B24" s="66"/>
      <c r="C24" s="62"/>
      <c r="D24" s="47"/>
      <c r="E24" s="12"/>
      <c r="F24" s="12"/>
      <c r="G24" s="12"/>
    </row>
    <row r="25" spans="1:7" s="1" customFormat="1" ht="12.75">
      <c r="A25" s="65"/>
      <c r="B25" s="66"/>
      <c r="C25" s="62"/>
      <c r="D25" s="47"/>
      <c r="E25" s="12"/>
      <c r="F25" s="12"/>
      <c r="G25" s="12"/>
    </row>
    <row r="26" spans="1:7" s="1" customFormat="1" ht="12.75">
      <c r="A26" s="65"/>
      <c r="B26" s="66"/>
      <c r="C26" s="62"/>
      <c r="D26" s="47"/>
      <c r="E26" s="12"/>
      <c r="F26" s="12"/>
      <c r="G26" s="12"/>
    </row>
    <row r="27" spans="1:7" s="1" customFormat="1" ht="12.75">
      <c r="A27" s="65"/>
      <c r="B27" s="66"/>
      <c r="C27" s="62"/>
      <c r="D27" s="47"/>
      <c r="E27" s="12"/>
      <c r="F27" s="12"/>
      <c r="G27" s="12"/>
    </row>
    <row r="28" spans="1:7" s="1" customFormat="1" ht="12.75">
      <c r="A28" s="65"/>
      <c r="B28" s="66"/>
      <c r="C28" s="62"/>
      <c r="D28" s="47"/>
      <c r="E28" s="12"/>
      <c r="F28" s="12"/>
      <c r="G28" s="12"/>
    </row>
    <row r="29" spans="1:7" s="1" customFormat="1" ht="12.75">
      <c r="A29" s="65"/>
      <c r="B29" s="66"/>
      <c r="C29" s="62"/>
      <c r="D29" s="47"/>
      <c r="E29" s="12"/>
      <c r="F29" s="12"/>
      <c r="G29" s="12"/>
    </row>
    <row r="30" spans="1:7" s="1" customFormat="1" ht="12.75">
      <c r="A30" s="65"/>
      <c r="B30" s="66"/>
      <c r="C30" s="62"/>
      <c r="D30" s="47"/>
      <c r="E30" s="12"/>
      <c r="F30" s="12"/>
      <c r="G30" s="12"/>
    </row>
    <row r="31" spans="1:7" s="1" customFormat="1" ht="12.75">
      <c r="A31" s="65"/>
      <c r="B31" s="66"/>
      <c r="C31" s="62"/>
      <c r="D31" s="47"/>
      <c r="E31" s="12"/>
      <c r="F31" s="12"/>
      <c r="G31" s="12"/>
    </row>
    <row r="32" spans="1:7" s="1" customFormat="1" ht="15.75">
      <c r="A32" s="65"/>
      <c r="B32" s="53"/>
      <c r="C32" s="62"/>
      <c r="D32" s="47"/>
      <c r="E32" s="12"/>
      <c r="F32" s="12"/>
      <c r="G32" s="12"/>
    </row>
    <row r="33" spans="1:7" s="1" customFormat="1" ht="12.75">
      <c r="A33" s="65"/>
      <c r="B33" s="66"/>
      <c r="C33" s="62"/>
      <c r="D33" s="47"/>
      <c r="E33" s="12"/>
      <c r="F33" s="12"/>
      <c r="G33" s="12"/>
    </row>
    <row r="34" spans="1:7" s="1" customFormat="1" ht="12.75">
      <c r="A34" s="65"/>
      <c r="B34" s="66"/>
      <c r="C34" s="62"/>
      <c r="D34" s="47"/>
      <c r="E34" s="12"/>
      <c r="F34" s="12"/>
      <c r="G34" s="12"/>
    </row>
    <row r="35" spans="1:7" s="1" customFormat="1" ht="12.75">
      <c r="A35" s="65"/>
      <c r="B35" s="66"/>
      <c r="C35" s="62"/>
      <c r="D35" s="47"/>
      <c r="E35" s="12"/>
      <c r="F35" s="12"/>
      <c r="G35" s="12"/>
    </row>
    <row r="36" spans="1:7" s="1" customFormat="1" ht="12.75">
      <c r="A36" s="65"/>
      <c r="B36" s="66"/>
      <c r="C36" s="62"/>
      <c r="D36" s="47"/>
      <c r="E36" s="12"/>
      <c r="F36" s="12"/>
      <c r="G36" s="12"/>
    </row>
    <row r="37" spans="1:7" s="1" customFormat="1" ht="12.75">
      <c r="A37" s="65"/>
      <c r="B37" s="66"/>
      <c r="C37" s="62"/>
      <c r="D37" s="47"/>
      <c r="E37" s="12"/>
      <c r="F37" s="12"/>
      <c r="G37" s="12"/>
    </row>
    <row r="38" spans="1:7" s="1" customFormat="1" ht="12.75">
      <c r="A38" s="65"/>
      <c r="B38" s="66"/>
      <c r="C38" s="62"/>
      <c r="D38" s="47"/>
      <c r="E38" s="12"/>
      <c r="F38" s="12"/>
      <c r="G38" s="12"/>
    </row>
    <row r="39" spans="1:7" s="1" customFormat="1" ht="12.75">
      <c r="A39" s="65"/>
      <c r="B39" s="66"/>
      <c r="C39" s="62"/>
      <c r="D39" s="47"/>
      <c r="E39" s="12"/>
      <c r="F39" s="12"/>
      <c r="G39" s="12"/>
    </row>
    <row r="40" spans="1:7" s="1" customFormat="1" ht="12.75">
      <c r="A40" s="65"/>
      <c r="B40" s="66"/>
      <c r="C40" s="62"/>
      <c r="D40" s="47"/>
      <c r="E40" s="12"/>
      <c r="F40" s="12"/>
      <c r="G40" s="12"/>
    </row>
    <row r="41" spans="1:7" s="1" customFormat="1" ht="15.75">
      <c r="A41" s="65"/>
      <c r="B41" s="53"/>
      <c r="C41" s="62"/>
      <c r="D41" s="47"/>
      <c r="E41" s="12"/>
      <c r="F41" s="12"/>
      <c r="G41" s="12"/>
    </row>
    <row r="42" spans="1:7" s="1" customFormat="1" ht="12.75">
      <c r="A42" s="65"/>
      <c r="B42" s="66"/>
      <c r="C42" s="62"/>
      <c r="D42" s="47"/>
      <c r="E42" s="12"/>
      <c r="F42" s="12"/>
      <c r="G42" s="12"/>
    </row>
    <row r="43" spans="1:7" s="1" customFormat="1" ht="12.75">
      <c r="A43" s="65"/>
      <c r="B43" s="66"/>
      <c r="C43" s="62"/>
      <c r="D43" s="47"/>
      <c r="E43" s="12"/>
      <c r="F43" s="12"/>
      <c r="G43" s="12"/>
    </row>
    <row r="44" spans="1:7" s="1" customFormat="1" ht="12.75">
      <c r="A44" s="65"/>
      <c r="B44" s="66"/>
      <c r="C44" s="62"/>
      <c r="D44" s="47"/>
      <c r="E44" s="12"/>
      <c r="F44" s="12"/>
      <c r="G44" s="12"/>
    </row>
    <row r="45" spans="1:7" s="1" customFormat="1" ht="12.75">
      <c r="A45" s="65"/>
      <c r="B45" s="66"/>
      <c r="C45" s="62"/>
      <c r="D45" s="47"/>
      <c r="E45" s="12"/>
      <c r="F45" s="12"/>
      <c r="G45" s="12"/>
    </row>
    <row r="46" spans="1:7" s="1" customFormat="1" ht="12.75">
      <c r="A46" s="65"/>
      <c r="B46" s="66"/>
      <c r="C46" s="62"/>
      <c r="D46" s="47"/>
      <c r="E46" s="12"/>
      <c r="F46" s="12"/>
      <c r="G46" s="12"/>
    </row>
    <row r="47" spans="1:7" s="1" customFormat="1" ht="12.75">
      <c r="A47" s="65"/>
      <c r="B47" s="66"/>
      <c r="C47" s="62"/>
      <c r="D47" s="47"/>
      <c r="E47" s="12"/>
      <c r="F47" s="12"/>
      <c r="G47" s="12"/>
    </row>
    <row r="48" spans="1:7" s="1" customFormat="1" ht="12.75">
      <c r="A48" s="65"/>
      <c r="B48" s="66"/>
      <c r="C48" s="62"/>
      <c r="D48" s="47"/>
      <c r="E48" s="12"/>
      <c r="F48" s="12"/>
      <c r="G48" s="12"/>
    </row>
    <row r="49" spans="1:7" s="1" customFormat="1" ht="12.75">
      <c r="A49" s="65"/>
      <c r="B49" s="66"/>
      <c r="C49" s="62"/>
      <c r="D49" s="47"/>
      <c r="E49" s="12"/>
      <c r="F49" s="12"/>
      <c r="G49" s="12"/>
    </row>
    <row r="50" spans="1:7" s="1" customFormat="1" ht="15.75">
      <c r="A50" s="65"/>
      <c r="B50" s="53"/>
      <c r="C50" s="62"/>
      <c r="D50" s="47"/>
      <c r="E50" s="12"/>
      <c r="F50" s="12"/>
      <c r="G50" s="12"/>
    </row>
    <row r="51" spans="1:7" s="1" customFormat="1" ht="12.75">
      <c r="A51" s="65"/>
      <c r="B51" s="66"/>
      <c r="C51" s="62"/>
      <c r="D51" s="47"/>
      <c r="E51" s="12"/>
      <c r="F51" s="12"/>
      <c r="G51" s="12"/>
    </row>
    <row r="52" spans="1:7" s="1" customFormat="1" ht="12.75">
      <c r="A52" s="65"/>
      <c r="B52" s="66"/>
      <c r="C52" s="62"/>
      <c r="D52" s="47"/>
      <c r="E52" s="12"/>
      <c r="F52" s="12"/>
      <c r="G52" s="12"/>
    </row>
    <row r="53" spans="1:7" s="1" customFormat="1" ht="12.75">
      <c r="A53" s="65"/>
      <c r="B53" s="66"/>
      <c r="C53" s="62"/>
      <c r="D53" s="47"/>
      <c r="E53" s="12"/>
      <c r="F53" s="12"/>
      <c r="G53" s="12"/>
    </row>
    <row r="54" spans="1:7" s="1" customFormat="1" ht="12.75">
      <c r="A54" s="65"/>
      <c r="B54" s="66"/>
      <c r="C54" s="62"/>
      <c r="D54" s="47"/>
      <c r="E54" s="12"/>
      <c r="F54" s="12"/>
      <c r="G54" s="12"/>
    </row>
    <row r="55" spans="1:7" s="1" customFormat="1" ht="12.75">
      <c r="A55" s="65"/>
      <c r="B55" s="66"/>
      <c r="C55" s="62"/>
      <c r="D55" s="47"/>
      <c r="E55" s="12"/>
      <c r="F55" s="12"/>
      <c r="G55" s="12"/>
    </row>
    <row r="56" spans="1:7" s="1" customFormat="1" ht="12.75">
      <c r="A56" s="65"/>
      <c r="B56" s="66"/>
      <c r="C56" s="62"/>
      <c r="D56" s="47"/>
      <c r="E56" s="12"/>
      <c r="F56" s="12"/>
      <c r="G56" s="12"/>
    </row>
    <row r="57" spans="1:7" s="1" customFormat="1" ht="12.75">
      <c r="A57" s="65"/>
      <c r="B57" s="66"/>
      <c r="C57" s="62"/>
      <c r="D57" s="47"/>
      <c r="E57" s="12"/>
      <c r="F57" s="12"/>
      <c r="G57" s="12"/>
    </row>
    <row r="58" spans="1:7" s="1" customFormat="1" ht="12.75">
      <c r="A58" s="65"/>
      <c r="B58" s="66"/>
      <c r="C58" s="62"/>
      <c r="D58" s="47"/>
      <c r="E58" s="12"/>
      <c r="F58" s="12"/>
      <c r="G58" s="12"/>
    </row>
    <row r="59" spans="1:7" s="1" customFormat="1" ht="15.75">
      <c r="A59" s="65"/>
      <c r="B59" s="53"/>
      <c r="C59" s="62"/>
      <c r="D59" s="47"/>
      <c r="E59" s="12"/>
      <c r="F59" s="12"/>
      <c r="G59" s="12"/>
    </row>
    <row r="60" spans="1:7" s="1" customFormat="1" ht="12.75">
      <c r="A60" s="65"/>
      <c r="B60" s="66"/>
      <c r="C60" s="62"/>
      <c r="D60" s="47"/>
      <c r="E60" s="12"/>
      <c r="F60" s="12"/>
      <c r="G60" s="12"/>
    </row>
    <row r="61" spans="1:7" s="1" customFormat="1" ht="12.75">
      <c r="A61" s="65"/>
      <c r="B61" s="66"/>
      <c r="C61" s="62"/>
      <c r="D61" s="47"/>
      <c r="E61" s="12"/>
      <c r="F61" s="12"/>
      <c r="G61" s="12"/>
    </row>
    <row r="62" spans="1:7" s="1" customFormat="1" ht="12.75">
      <c r="A62" s="65"/>
      <c r="B62" s="66"/>
      <c r="C62" s="62"/>
      <c r="D62" s="47"/>
      <c r="E62" s="12"/>
      <c r="F62" s="12"/>
      <c r="G62" s="12"/>
    </row>
    <row r="63" spans="1:7" s="1" customFormat="1" ht="12.75">
      <c r="A63" s="65"/>
      <c r="B63" s="66"/>
      <c r="C63" s="62"/>
      <c r="D63" s="47"/>
      <c r="E63" s="12"/>
      <c r="F63" s="12"/>
      <c r="G63" s="12"/>
    </row>
    <row r="64" spans="1:7" s="1" customFormat="1" ht="12.75">
      <c r="A64" s="65"/>
      <c r="B64" s="66"/>
      <c r="C64" s="62"/>
      <c r="D64" s="47"/>
      <c r="E64" s="12"/>
      <c r="F64" s="12"/>
      <c r="G64" s="12"/>
    </row>
    <row r="65" spans="1:7" s="1" customFormat="1" ht="12.75">
      <c r="A65" s="65"/>
      <c r="B65" s="66"/>
      <c r="C65" s="62"/>
      <c r="D65" s="47"/>
      <c r="E65" s="12"/>
      <c r="F65" s="12"/>
      <c r="G65" s="12"/>
    </row>
    <row r="66" spans="1:7" s="1" customFormat="1" ht="15.75">
      <c r="A66" s="65"/>
      <c r="B66" s="53"/>
      <c r="C66" s="62"/>
      <c r="D66" s="47"/>
      <c r="E66" s="12"/>
      <c r="F66" s="12"/>
      <c r="G66" s="12"/>
    </row>
    <row r="67" spans="1:7" s="1" customFormat="1" ht="12.75">
      <c r="A67" s="65"/>
      <c r="B67" s="66"/>
      <c r="C67" s="62"/>
      <c r="D67" s="47"/>
      <c r="E67" s="12"/>
      <c r="F67" s="12"/>
      <c r="G67" s="12"/>
    </row>
    <row r="68" spans="1:7" s="1" customFormat="1" ht="12.75">
      <c r="A68" s="65"/>
      <c r="B68" s="66"/>
      <c r="C68" s="62"/>
      <c r="D68" s="47"/>
      <c r="E68" s="12"/>
      <c r="F68" s="12"/>
      <c r="G68" s="12"/>
    </row>
    <row r="69" spans="1:7" s="1" customFormat="1" ht="12.75">
      <c r="A69" s="65"/>
      <c r="B69" s="66"/>
      <c r="C69" s="62"/>
      <c r="D69" s="47"/>
      <c r="E69" s="12"/>
      <c r="F69" s="12"/>
      <c r="G69" s="12"/>
    </row>
    <row r="70" spans="1:7" s="1" customFormat="1" ht="12.75">
      <c r="A70" s="65"/>
      <c r="B70" s="66"/>
      <c r="C70" s="62"/>
      <c r="D70" s="47"/>
      <c r="E70" s="12"/>
      <c r="F70" s="12"/>
      <c r="G70" s="12"/>
    </row>
    <row r="71" spans="1:7" s="1" customFormat="1" ht="15.75">
      <c r="A71" s="65"/>
      <c r="B71" s="53"/>
      <c r="C71" s="62"/>
      <c r="D71" s="47"/>
      <c r="E71" s="12"/>
      <c r="F71" s="12"/>
      <c r="G71" s="12"/>
    </row>
    <row r="72" spans="1:7" s="1" customFormat="1" ht="12.75">
      <c r="A72" s="65"/>
      <c r="B72" s="66"/>
      <c r="C72" s="62"/>
      <c r="D72" s="47"/>
      <c r="E72" s="12"/>
      <c r="F72" s="12"/>
      <c r="G72" s="12"/>
    </row>
    <row r="73" spans="1:7" s="1" customFormat="1" ht="12.75">
      <c r="A73" s="65"/>
      <c r="B73" s="66"/>
      <c r="C73" s="62"/>
      <c r="D73" s="47"/>
      <c r="E73" s="12"/>
      <c r="F73" s="12"/>
      <c r="G73" s="12"/>
    </row>
    <row r="74" spans="1:7" s="1" customFormat="1" ht="12.75">
      <c r="A74" s="65"/>
      <c r="B74" s="66"/>
      <c r="C74" s="62"/>
      <c r="D74" s="47"/>
      <c r="E74" s="12"/>
      <c r="F74" s="12"/>
      <c r="G74" s="12"/>
    </row>
    <row r="75" spans="1:7" s="1" customFormat="1" ht="12.75">
      <c r="A75" s="65"/>
      <c r="B75" s="66"/>
      <c r="C75" s="62"/>
      <c r="D75" s="47"/>
      <c r="E75" s="12"/>
      <c r="F75" s="12"/>
      <c r="G75" s="12"/>
    </row>
    <row r="76" spans="1:7" s="1" customFormat="1" ht="12.75">
      <c r="A76" s="65"/>
      <c r="B76" s="66"/>
      <c r="C76" s="62"/>
      <c r="D76" s="47"/>
      <c r="E76" s="12"/>
      <c r="F76" s="12"/>
      <c r="G76" s="12"/>
    </row>
    <row r="77" spans="1:7" s="1" customFormat="1" ht="12.75">
      <c r="A77" s="65"/>
      <c r="B77" s="66"/>
      <c r="C77" s="62"/>
      <c r="D77" s="47"/>
      <c r="E77" s="12"/>
      <c r="F77" s="12"/>
      <c r="G77" s="12"/>
    </row>
    <row r="78" spans="1:7" s="1" customFormat="1" ht="12.75">
      <c r="A78" s="65"/>
      <c r="B78" s="66"/>
      <c r="C78" s="62"/>
      <c r="D78" s="47"/>
      <c r="E78" s="12"/>
      <c r="F78" s="12"/>
      <c r="G78" s="12"/>
    </row>
    <row r="79" spans="1:7" s="1" customFormat="1" ht="12.75">
      <c r="A79" s="65"/>
      <c r="B79" s="66"/>
      <c r="C79" s="62"/>
      <c r="D79" s="47"/>
      <c r="E79" s="12"/>
      <c r="F79" s="12"/>
      <c r="G79" s="12"/>
    </row>
    <row r="80" spans="1:7" s="1" customFormat="1" ht="12.75">
      <c r="A80" s="65"/>
      <c r="B80" s="66"/>
      <c r="C80" s="62"/>
      <c r="D80" s="47"/>
      <c r="E80" s="12"/>
      <c r="F80" s="12"/>
      <c r="G80" s="12"/>
    </row>
    <row r="81" spans="1:7" s="1" customFormat="1" ht="12.75">
      <c r="A81" s="65"/>
      <c r="B81" s="66"/>
      <c r="C81" s="62"/>
      <c r="D81" s="47"/>
      <c r="E81" s="12"/>
      <c r="F81" s="12"/>
      <c r="G81" s="12"/>
    </row>
    <row r="82" spans="1:7" s="1" customFormat="1" ht="15.75">
      <c r="A82" s="65"/>
      <c r="B82" s="53"/>
      <c r="C82" s="62"/>
      <c r="D82" s="47"/>
      <c r="E82" s="12"/>
      <c r="F82" s="12"/>
      <c r="G82" s="12"/>
    </row>
    <row r="83" spans="1:7" s="1" customFormat="1" ht="12.75">
      <c r="A83" s="65"/>
      <c r="B83" s="66"/>
      <c r="C83" s="62"/>
      <c r="D83" s="47"/>
      <c r="E83" s="12"/>
      <c r="F83" s="12"/>
      <c r="G83" s="12"/>
    </row>
    <row r="84" spans="1:7" s="1" customFormat="1" ht="12.75">
      <c r="A84" s="65"/>
      <c r="B84" s="66"/>
      <c r="C84" s="62"/>
      <c r="D84" s="47"/>
      <c r="E84" s="12"/>
      <c r="F84" s="12"/>
      <c r="G84" s="12"/>
    </row>
    <row r="85" spans="1:7" s="1" customFormat="1" ht="12.75">
      <c r="A85" s="65"/>
      <c r="B85" s="66"/>
      <c r="C85" s="62"/>
      <c r="D85" s="47"/>
      <c r="E85" s="12"/>
      <c r="F85" s="12"/>
      <c r="G85" s="12"/>
    </row>
    <row r="86" spans="1:7" s="1" customFormat="1" ht="12.75">
      <c r="A86" s="65"/>
      <c r="B86" s="66"/>
      <c r="C86" s="62"/>
      <c r="D86" s="47"/>
      <c r="E86" s="12"/>
      <c r="F86" s="12"/>
      <c r="G86" s="12"/>
    </row>
    <row r="87" spans="1:7" s="1" customFormat="1" ht="12.75">
      <c r="A87" s="65"/>
      <c r="B87" s="66"/>
      <c r="C87" s="62"/>
      <c r="D87" s="47"/>
      <c r="E87" s="12"/>
      <c r="F87" s="12"/>
      <c r="G87" s="12"/>
    </row>
    <row r="88" spans="1:7" s="1" customFormat="1" ht="12.75">
      <c r="A88" s="65"/>
      <c r="B88" s="66"/>
      <c r="C88" s="62"/>
      <c r="D88" s="47"/>
      <c r="E88" s="12"/>
      <c r="F88" s="12"/>
      <c r="G88" s="12"/>
    </row>
    <row r="89" spans="1:7" s="1" customFormat="1" ht="12.75">
      <c r="A89" s="65"/>
      <c r="B89" s="66"/>
      <c r="C89" s="62"/>
      <c r="D89" s="47"/>
      <c r="E89" s="12"/>
      <c r="F89" s="12"/>
      <c r="G89" s="12"/>
    </row>
    <row r="90" spans="1:7" s="1" customFormat="1" ht="12.75">
      <c r="A90" s="65"/>
      <c r="B90" s="66"/>
      <c r="C90" s="62"/>
      <c r="D90" s="47"/>
      <c r="E90" s="12"/>
      <c r="F90" s="12"/>
      <c r="G90" s="12"/>
    </row>
    <row r="91" spans="1:7" s="1" customFormat="1" ht="12.75">
      <c r="A91" s="65"/>
      <c r="B91" s="66"/>
      <c r="C91" s="62"/>
      <c r="D91" s="47"/>
      <c r="E91" s="12"/>
      <c r="F91" s="12"/>
      <c r="G91" s="12"/>
    </row>
    <row r="92" spans="1:7" s="1" customFormat="1" ht="12.75">
      <c r="A92" s="65"/>
      <c r="B92" s="66"/>
      <c r="C92" s="62"/>
      <c r="D92" s="47"/>
      <c r="E92" s="12"/>
      <c r="F92" s="12"/>
      <c r="G92" s="12"/>
    </row>
    <row r="93" spans="1:7" s="1" customFormat="1" ht="12.75">
      <c r="A93" s="65"/>
      <c r="B93" s="66"/>
      <c r="C93" s="62"/>
      <c r="D93" s="47"/>
      <c r="E93" s="12"/>
      <c r="F93" s="12"/>
      <c r="G93" s="12"/>
    </row>
    <row r="94" spans="1:7" s="1" customFormat="1" ht="12.75">
      <c r="A94" s="65"/>
      <c r="B94" s="66"/>
      <c r="C94" s="62"/>
      <c r="D94" s="47"/>
      <c r="E94" s="12"/>
      <c r="F94" s="12"/>
      <c r="G94" s="12"/>
    </row>
    <row r="95" spans="1:7" s="1" customFormat="1" ht="12.75">
      <c r="A95" s="65"/>
      <c r="B95" s="66"/>
      <c r="C95" s="62"/>
      <c r="D95" s="47"/>
      <c r="E95" s="12"/>
      <c r="F95" s="12"/>
      <c r="G95" s="12"/>
    </row>
    <row r="96" spans="1:7" s="1" customFormat="1" ht="12.75">
      <c r="A96" s="65"/>
      <c r="B96" s="66"/>
      <c r="C96" s="62"/>
      <c r="D96" s="47"/>
      <c r="E96" s="12"/>
      <c r="F96" s="12"/>
      <c r="G96" s="12"/>
    </row>
    <row r="97" spans="1:7" s="1" customFormat="1" ht="12.75">
      <c r="A97" s="65"/>
      <c r="B97" s="66"/>
      <c r="C97" s="62"/>
      <c r="D97" s="47"/>
      <c r="E97" s="12"/>
      <c r="F97" s="12"/>
      <c r="G97" s="12"/>
    </row>
    <row r="98" spans="1:7" s="1" customFormat="1" ht="12.75">
      <c r="A98" s="65"/>
      <c r="B98" s="66"/>
      <c r="C98" s="62"/>
      <c r="D98" s="47"/>
      <c r="E98" s="12"/>
      <c r="F98" s="12"/>
      <c r="G98" s="12"/>
    </row>
    <row r="99" spans="1:7" s="1" customFormat="1" ht="12.75">
      <c r="A99" s="65"/>
      <c r="B99" s="66"/>
      <c r="C99" s="62"/>
      <c r="D99" s="47"/>
      <c r="E99" s="12"/>
      <c r="F99" s="12"/>
      <c r="G99" s="12"/>
    </row>
    <row r="100" spans="1:7" s="1" customFormat="1" ht="12.75">
      <c r="A100" s="65"/>
      <c r="B100" s="66"/>
      <c r="C100" s="62"/>
      <c r="D100" s="47"/>
      <c r="E100" s="12"/>
      <c r="F100" s="12"/>
      <c r="G100" s="12"/>
    </row>
    <row r="101" spans="1:7" s="1" customFormat="1" ht="15.75">
      <c r="A101" s="65"/>
      <c r="B101" s="53"/>
      <c r="C101" s="62"/>
      <c r="D101" s="47"/>
      <c r="E101" s="12"/>
      <c r="F101" s="12"/>
      <c r="G101" s="12"/>
    </row>
    <row r="102" spans="1:7" s="1" customFormat="1" ht="12.75">
      <c r="A102" s="65"/>
      <c r="B102" s="66"/>
      <c r="C102" s="62"/>
      <c r="D102" s="47"/>
      <c r="E102" s="12"/>
      <c r="F102" s="12"/>
      <c r="G102" s="12"/>
    </row>
    <row r="103" spans="1:7" s="1" customFormat="1" ht="12.75">
      <c r="A103" s="65"/>
      <c r="B103" s="66"/>
      <c r="C103" s="62"/>
      <c r="D103" s="47"/>
      <c r="E103" s="12"/>
      <c r="F103" s="12"/>
      <c r="G103" s="12"/>
    </row>
    <row r="104" spans="1:7" s="1" customFormat="1" ht="12.75">
      <c r="A104" s="65"/>
      <c r="B104" s="66"/>
      <c r="C104" s="62"/>
      <c r="D104" s="47"/>
      <c r="E104" s="12"/>
      <c r="F104" s="12"/>
      <c r="G104" s="12"/>
    </row>
    <row r="105" spans="1:7" s="1" customFormat="1" ht="12.75">
      <c r="A105" s="65"/>
      <c r="B105" s="66"/>
      <c r="C105" s="62"/>
      <c r="D105" s="47"/>
      <c r="E105" s="12"/>
      <c r="F105" s="12"/>
      <c r="G105" s="12"/>
    </row>
    <row r="106" spans="1:7" s="1" customFormat="1" ht="12.75">
      <c r="A106" s="65"/>
      <c r="B106" s="66"/>
      <c r="C106" s="62"/>
      <c r="D106" s="47"/>
      <c r="E106" s="12"/>
      <c r="F106" s="12"/>
      <c r="G106" s="12"/>
    </row>
    <row r="107" spans="1:7" s="1" customFormat="1" ht="12.75">
      <c r="A107" s="65"/>
      <c r="B107" s="66"/>
      <c r="C107" s="62"/>
      <c r="D107" s="47"/>
      <c r="E107" s="12"/>
      <c r="F107" s="12"/>
      <c r="G107" s="12"/>
    </row>
    <row r="108" spans="1:7" s="1" customFormat="1" ht="15.75">
      <c r="A108" s="65"/>
      <c r="B108" s="53"/>
      <c r="C108" s="62"/>
      <c r="D108" s="47"/>
      <c r="E108" s="12"/>
      <c r="F108" s="12"/>
      <c r="G108" s="12"/>
    </row>
    <row r="109" spans="1:7" s="1" customFormat="1" ht="12.75">
      <c r="A109" s="65"/>
      <c r="B109" s="66"/>
      <c r="C109" s="62"/>
      <c r="D109" s="47"/>
      <c r="E109" s="12"/>
      <c r="F109" s="12"/>
      <c r="G109" s="12"/>
    </row>
    <row r="110" spans="1:7" s="1" customFormat="1" ht="13.5" customHeight="1">
      <c r="A110" s="65"/>
      <c r="B110" s="66"/>
      <c r="C110" s="62"/>
      <c r="D110" s="47"/>
      <c r="E110" s="12"/>
      <c r="F110" s="12"/>
      <c r="G110" s="12"/>
    </row>
    <row r="111" spans="1:7" s="1" customFormat="1" ht="12.75">
      <c r="A111" s="65"/>
      <c r="B111" s="66"/>
      <c r="C111" s="62"/>
      <c r="D111" s="47"/>
      <c r="E111" s="12"/>
      <c r="F111" s="12"/>
      <c r="G111" s="12"/>
    </row>
    <row r="112" spans="1:7" s="1" customFormat="1" ht="12.75">
      <c r="A112" s="65"/>
      <c r="B112" s="66"/>
      <c r="C112" s="62"/>
      <c r="D112" s="47"/>
      <c r="E112" s="12"/>
      <c r="F112" s="12"/>
      <c r="G112" s="12"/>
    </row>
    <row r="113" spans="1:7" s="1" customFormat="1" ht="12.75">
      <c r="A113" s="65"/>
      <c r="B113" s="66"/>
      <c r="C113" s="62"/>
      <c r="D113" s="47"/>
      <c r="E113" s="12"/>
      <c r="F113" s="12"/>
      <c r="G113" s="12"/>
    </row>
    <row r="114" spans="1:7" s="1" customFormat="1" ht="12.75">
      <c r="A114" s="65"/>
      <c r="B114" s="66"/>
      <c r="C114" s="62"/>
      <c r="D114" s="47"/>
      <c r="E114" s="12"/>
      <c r="F114" s="12"/>
      <c r="G114" s="12"/>
    </row>
    <row r="115" spans="1:7" s="1" customFormat="1" ht="15.75">
      <c r="A115" s="65"/>
      <c r="B115" s="53"/>
      <c r="C115" s="62"/>
      <c r="D115" s="47"/>
      <c r="E115" s="12"/>
      <c r="F115" s="12"/>
      <c r="G115" s="12"/>
    </row>
    <row r="116" spans="1:7" s="1" customFormat="1" ht="12.75">
      <c r="A116" s="65"/>
      <c r="B116" s="66"/>
      <c r="C116" s="62"/>
      <c r="D116" s="47"/>
      <c r="E116" s="12"/>
      <c r="F116" s="12"/>
      <c r="G116" s="12"/>
    </row>
    <row r="117" spans="1:7" s="1" customFormat="1" ht="12.75">
      <c r="A117" s="65"/>
      <c r="B117" s="66"/>
      <c r="C117" s="62"/>
      <c r="D117" s="47"/>
      <c r="E117" s="12"/>
      <c r="F117" s="12"/>
      <c r="G117" s="12"/>
    </row>
    <row r="118" spans="1:7" s="1" customFormat="1" ht="12.75">
      <c r="A118" s="65"/>
      <c r="B118" s="66"/>
      <c r="C118" s="62"/>
      <c r="D118" s="47"/>
      <c r="E118" s="12"/>
      <c r="F118" s="12"/>
      <c r="G118" s="12"/>
    </row>
    <row r="119" spans="1:7" s="1" customFormat="1" ht="12.75">
      <c r="A119" s="65"/>
      <c r="B119" s="66"/>
      <c r="C119" s="62"/>
      <c r="D119" s="47"/>
      <c r="E119" s="12"/>
      <c r="F119" s="12"/>
      <c r="G119" s="12"/>
    </row>
    <row r="120" spans="1:7" s="1" customFormat="1" ht="15.75">
      <c r="A120" s="65"/>
      <c r="B120" s="53"/>
      <c r="C120" s="62"/>
      <c r="D120" s="47"/>
      <c r="E120" s="12"/>
      <c r="F120" s="12"/>
      <c r="G120" s="12"/>
    </row>
    <row r="121" spans="1:7" s="1" customFormat="1" ht="12.75">
      <c r="A121" s="65"/>
      <c r="B121" s="66"/>
      <c r="C121" s="62"/>
      <c r="D121" s="47"/>
      <c r="E121" s="12"/>
      <c r="F121" s="12"/>
      <c r="G121" s="12"/>
    </row>
    <row r="122" spans="1:7" s="1" customFormat="1" ht="15.75">
      <c r="A122" s="65"/>
      <c r="B122" s="53"/>
      <c r="C122" s="62"/>
      <c r="D122" s="47"/>
      <c r="E122" s="12"/>
      <c r="F122" s="12"/>
      <c r="G122" s="12"/>
    </row>
    <row r="123" spans="1:7" s="1" customFormat="1" ht="12.75">
      <c r="A123" s="65"/>
      <c r="B123" s="66"/>
      <c r="C123" s="62"/>
      <c r="D123" s="47"/>
      <c r="E123" s="12"/>
      <c r="F123" s="12"/>
      <c r="G123" s="12"/>
    </row>
    <row r="124" spans="1:7" s="1" customFormat="1" ht="12.75">
      <c r="A124" s="65"/>
      <c r="B124" s="66"/>
      <c r="C124" s="62"/>
      <c r="D124" s="47"/>
      <c r="E124" s="12"/>
      <c r="F124" s="12"/>
      <c r="G124" s="12"/>
    </row>
    <row r="125" spans="1:7" s="1" customFormat="1" ht="15.75">
      <c r="A125" s="65"/>
      <c r="B125" s="53"/>
      <c r="C125" s="62"/>
      <c r="D125" s="47"/>
      <c r="E125" s="12"/>
      <c r="F125" s="12"/>
      <c r="G125" s="12"/>
    </row>
    <row r="126" spans="1:7" s="1" customFormat="1" ht="12.75">
      <c r="A126" s="65"/>
      <c r="B126" s="66"/>
      <c r="C126" s="62"/>
      <c r="D126" s="47"/>
      <c r="E126" s="12"/>
      <c r="F126" s="12"/>
      <c r="G126" s="12"/>
    </row>
    <row r="127" spans="1:7" s="1" customFormat="1" ht="12.75">
      <c r="A127" s="65"/>
      <c r="B127" s="66"/>
      <c r="C127" s="62"/>
      <c r="D127" s="47"/>
      <c r="E127" s="12"/>
      <c r="F127" s="12"/>
      <c r="G127" s="12"/>
    </row>
    <row r="128" spans="1:7" s="1" customFormat="1" ht="15.75">
      <c r="A128" s="65"/>
      <c r="B128" s="53"/>
      <c r="C128" s="62"/>
      <c r="D128" s="47"/>
      <c r="E128" s="12"/>
      <c r="F128" s="12"/>
      <c r="G128" s="12"/>
    </row>
    <row r="129" spans="1:7" s="1" customFormat="1" ht="12.75">
      <c r="A129" s="65"/>
      <c r="B129" s="66"/>
      <c r="C129" s="62"/>
      <c r="D129" s="47"/>
      <c r="E129" s="12"/>
      <c r="F129" s="12"/>
      <c r="G129" s="12"/>
    </row>
    <row r="130" spans="1:7" s="1" customFormat="1" ht="12.75">
      <c r="A130" s="65"/>
      <c r="B130" s="66"/>
      <c r="C130" s="62"/>
      <c r="D130" s="47"/>
      <c r="E130" s="12"/>
      <c r="F130" s="12"/>
      <c r="G130" s="12"/>
    </row>
    <row r="131" spans="1:7" s="1" customFormat="1" ht="15.75">
      <c r="A131" s="65"/>
      <c r="B131" s="53"/>
      <c r="C131" s="62"/>
      <c r="D131" s="47"/>
      <c r="E131" s="12"/>
      <c r="F131" s="12"/>
      <c r="G131" s="12"/>
    </row>
    <row r="132" spans="1:7" s="1" customFormat="1" ht="12.75">
      <c r="A132" s="65"/>
      <c r="B132" s="66"/>
      <c r="C132" s="62"/>
      <c r="D132" s="47"/>
      <c r="E132" s="12"/>
      <c r="F132" s="12"/>
      <c r="G132" s="12"/>
    </row>
    <row r="133" spans="1:7" s="1" customFormat="1" ht="12.75">
      <c r="A133" s="65"/>
      <c r="B133" s="66"/>
      <c r="C133" s="62"/>
      <c r="D133" s="47"/>
      <c r="E133" s="12"/>
      <c r="F133" s="12"/>
      <c r="G133" s="12"/>
    </row>
    <row r="134" spans="1:7" s="1" customFormat="1" ht="15.75">
      <c r="A134" s="65"/>
      <c r="B134" s="53"/>
      <c r="C134" s="62"/>
      <c r="D134" s="47"/>
      <c r="E134" s="12"/>
      <c r="F134" s="12"/>
      <c r="G134" s="12"/>
    </row>
    <row r="135" spans="1:7" s="1" customFormat="1" ht="12.75">
      <c r="A135" s="65"/>
      <c r="B135" s="66"/>
      <c r="C135" s="62"/>
      <c r="D135" s="47"/>
      <c r="E135" s="12"/>
      <c r="F135" s="12"/>
      <c r="G135" s="12"/>
    </row>
    <row r="136" spans="1:7" s="1" customFormat="1" ht="12.75">
      <c r="A136" s="65"/>
      <c r="B136" s="66"/>
      <c r="C136" s="62"/>
      <c r="D136" s="47"/>
      <c r="E136" s="12"/>
      <c r="F136" s="12"/>
      <c r="G136" s="12"/>
    </row>
    <row r="137" spans="1:7" s="1" customFormat="1" ht="15.75">
      <c r="A137" s="65"/>
      <c r="B137" s="53"/>
      <c r="C137" s="62"/>
      <c r="D137" s="47"/>
      <c r="E137" s="12"/>
      <c r="F137" s="12"/>
      <c r="G137" s="12"/>
    </row>
    <row r="138" spans="1:7" s="1" customFormat="1" ht="12.75">
      <c r="A138" s="65"/>
      <c r="B138" s="66"/>
      <c r="C138" s="62"/>
      <c r="D138" s="47"/>
      <c r="E138" s="12"/>
      <c r="F138" s="12"/>
      <c r="G138" s="12"/>
    </row>
    <row r="139" spans="1:7" s="1" customFormat="1" ht="12.75">
      <c r="A139" s="65"/>
      <c r="B139" s="66"/>
      <c r="C139" s="62"/>
      <c r="D139" s="47"/>
      <c r="E139" s="12"/>
      <c r="F139" s="12"/>
      <c r="G139" s="12"/>
    </row>
    <row r="140" spans="1:7" s="1" customFormat="1" ht="15.75">
      <c r="A140" s="65"/>
      <c r="B140" s="53"/>
      <c r="C140" s="62"/>
      <c r="D140" s="47"/>
      <c r="E140" s="12"/>
      <c r="F140" s="12"/>
      <c r="G140" s="12"/>
    </row>
    <row r="141" spans="1:7" s="1" customFormat="1" ht="12.75">
      <c r="A141" s="65"/>
      <c r="B141" s="66"/>
      <c r="C141" s="62"/>
      <c r="D141" s="47"/>
      <c r="E141" s="12"/>
      <c r="F141" s="12"/>
      <c r="G141" s="12"/>
    </row>
    <row r="142" spans="1:7" s="1" customFormat="1" ht="12.75">
      <c r="A142" s="65"/>
      <c r="B142" s="66"/>
      <c r="C142" s="62"/>
      <c r="D142" s="47"/>
      <c r="E142" s="12"/>
      <c r="F142" s="12"/>
      <c r="G142" s="12"/>
    </row>
    <row r="143" spans="1:7" s="1" customFormat="1" ht="15.75">
      <c r="A143" s="65"/>
      <c r="B143" s="53"/>
      <c r="C143" s="62"/>
      <c r="D143" s="47"/>
      <c r="E143" s="12"/>
      <c r="F143" s="12"/>
      <c r="G143" s="12"/>
    </row>
    <row r="144" spans="1:7" s="1" customFormat="1" ht="12.75">
      <c r="A144" s="65"/>
      <c r="B144" s="66"/>
      <c r="C144" s="62"/>
      <c r="D144" s="47"/>
      <c r="E144" s="12"/>
      <c r="F144" s="12"/>
      <c r="G144" s="12"/>
    </row>
    <row r="145" spans="1:7" s="1" customFormat="1" ht="12.75">
      <c r="A145" s="65"/>
      <c r="B145" s="66"/>
      <c r="C145" s="62"/>
      <c r="D145" s="47"/>
      <c r="E145" s="12"/>
      <c r="F145" s="12"/>
      <c r="G145" s="12"/>
    </row>
    <row r="146" spans="1:7" s="1" customFormat="1" ht="15.75">
      <c r="A146" s="65"/>
      <c r="B146" s="53"/>
      <c r="C146" s="62"/>
      <c r="D146" s="47"/>
      <c r="E146" s="12"/>
      <c r="F146" s="12"/>
      <c r="G146" s="12"/>
    </row>
    <row r="147" spans="1:7" s="1" customFormat="1" ht="12.75">
      <c r="A147" s="65"/>
      <c r="B147" s="66"/>
      <c r="C147" s="62"/>
      <c r="D147" s="47"/>
      <c r="E147" s="12"/>
      <c r="F147" s="12"/>
      <c r="G147" s="12"/>
    </row>
    <row r="148" spans="1:7" s="1" customFormat="1" ht="12.75">
      <c r="A148" s="65"/>
      <c r="B148" s="66"/>
      <c r="C148" s="62"/>
      <c r="D148" s="47"/>
      <c r="E148" s="12"/>
      <c r="F148" s="12"/>
      <c r="G148" s="12"/>
    </row>
    <row r="149" spans="1:7" s="1" customFormat="1" ht="12.75">
      <c r="A149" s="65"/>
      <c r="B149" s="66"/>
      <c r="C149" s="62"/>
      <c r="D149" s="47"/>
      <c r="E149" s="12"/>
      <c r="F149" s="12"/>
      <c r="G149" s="12"/>
    </row>
    <row r="150" spans="1:7" s="1" customFormat="1" ht="12.75">
      <c r="A150" s="65"/>
      <c r="B150" s="66"/>
      <c r="C150" s="62"/>
      <c r="D150" s="47"/>
      <c r="E150" s="12"/>
      <c r="F150" s="12"/>
      <c r="G150" s="12"/>
    </row>
    <row r="151" spans="1:7" s="1" customFormat="1" ht="12.75">
      <c r="A151" s="65"/>
      <c r="B151" s="66"/>
      <c r="C151" s="62"/>
      <c r="D151" s="47"/>
      <c r="E151" s="12"/>
      <c r="F151" s="12"/>
      <c r="G151" s="12"/>
    </row>
    <row r="152" spans="1:7" s="1" customFormat="1" ht="12.75">
      <c r="A152" s="65"/>
      <c r="B152" s="66"/>
      <c r="C152" s="62"/>
      <c r="D152" s="47"/>
      <c r="E152" s="12"/>
      <c r="F152" s="12"/>
      <c r="G152" s="12"/>
    </row>
    <row r="153" spans="1:7" s="1" customFormat="1" ht="12.75">
      <c r="A153" s="65"/>
      <c r="B153" s="66"/>
      <c r="C153" s="62"/>
      <c r="D153" s="47"/>
      <c r="E153" s="12"/>
      <c r="F153" s="12"/>
      <c r="G153" s="12"/>
    </row>
    <row r="154" spans="1:7" s="1" customFormat="1" ht="12.75">
      <c r="A154" s="65"/>
      <c r="B154" s="66"/>
      <c r="C154" s="62"/>
      <c r="D154" s="47"/>
      <c r="E154" s="12"/>
      <c r="F154" s="12"/>
      <c r="G154" s="12"/>
    </row>
    <row r="155" spans="1:7" s="1" customFormat="1" ht="12.75">
      <c r="A155" s="65"/>
      <c r="B155" s="66"/>
      <c r="C155" s="62"/>
      <c r="D155" s="47"/>
      <c r="E155" s="12"/>
      <c r="F155" s="12"/>
      <c r="G155" s="12"/>
    </row>
    <row r="156" spans="1:7" s="1" customFormat="1" ht="12.75">
      <c r="A156" s="65"/>
      <c r="B156" s="66"/>
      <c r="C156" s="62"/>
      <c r="D156" s="47"/>
      <c r="E156" s="12"/>
      <c r="F156" s="12"/>
      <c r="G156" s="12"/>
    </row>
    <row r="157" spans="1:7" s="1" customFormat="1" ht="15.75">
      <c r="A157" s="65"/>
      <c r="B157" s="53"/>
      <c r="C157" s="62"/>
      <c r="D157" s="47"/>
      <c r="E157" s="12"/>
      <c r="F157" s="12"/>
      <c r="G157" s="12"/>
    </row>
    <row r="158" spans="1:7" s="1" customFormat="1" ht="12.75">
      <c r="A158" s="65"/>
      <c r="B158" s="66"/>
      <c r="C158" s="62"/>
      <c r="D158" s="47"/>
      <c r="E158" s="12"/>
      <c r="F158" s="12"/>
      <c r="G158" s="12"/>
    </row>
    <row r="159" spans="1:7" s="1" customFormat="1" ht="12.75">
      <c r="A159" s="65"/>
      <c r="B159" s="66"/>
      <c r="C159" s="62"/>
      <c r="D159" s="47"/>
      <c r="E159" s="12"/>
      <c r="F159" s="12"/>
      <c r="G159" s="12"/>
    </row>
    <row r="160" spans="1:7" s="1" customFormat="1" ht="15.75">
      <c r="A160" s="65"/>
      <c r="B160" s="53"/>
      <c r="C160" s="62"/>
      <c r="D160" s="47"/>
      <c r="E160" s="12"/>
      <c r="F160" s="12"/>
      <c r="G160" s="12"/>
    </row>
    <row r="161" spans="1:7" s="1" customFormat="1" ht="12.75">
      <c r="A161" s="65"/>
      <c r="B161" s="66"/>
      <c r="C161" s="62"/>
      <c r="D161" s="47"/>
      <c r="E161" s="12"/>
      <c r="F161" s="12"/>
      <c r="G161" s="12"/>
    </row>
    <row r="162" spans="1:7" s="1" customFormat="1" ht="12.75">
      <c r="A162" s="65"/>
      <c r="B162" s="66"/>
      <c r="C162" s="62"/>
      <c r="D162" s="47"/>
      <c r="E162" s="12"/>
      <c r="F162" s="12"/>
      <c r="G162" s="12"/>
    </row>
    <row r="163" spans="1:7" s="1" customFormat="1" ht="12.75">
      <c r="A163" s="65"/>
      <c r="B163" s="66"/>
      <c r="C163" s="62"/>
      <c r="D163" s="47"/>
      <c r="E163" s="12"/>
      <c r="F163" s="12"/>
      <c r="G163" s="12"/>
    </row>
    <row r="164" spans="1:7" s="1" customFormat="1" ht="12.75">
      <c r="A164" s="65"/>
      <c r="B164" s="66"/>
      <c r="C164" s="62"/>
      <c r="D164" s="47"/>
      <c r="E164" s="12"/>
      <c r="F164" s="12"/>
      <c r="G164" s="12"/>
    </row>
    <row r="165" spans="1:7" s="1" customFormat="1" ht="12.75">
      <c r="A165" s="65"/>
      <c r="B165" s="66"/>
      <c r="C165" s="62"/>
      <c r="D165" s="47"/>
      <c r="E165" s="12"/>
      <c r="F165" s="12"/>
      <c r="G165" s="12"/>
    </row>
    <row r="166" spans="1:7" s="1" customFormat="1" ht="12.75">
      <c r="A166" s="65"/>
      <c r="B166" s="66"/>
      <c r="C166" s="62"/>
      <c r="D166" s="47"/>
      <c r="E166" s="12"/>
      <c r="F166" s="12"/>
      <c r="G166" s="12"/>
    </row>
    <row r="167" spans="1:7" s="1" customFormat="1" ht="12.75">
      <c r="A167" s="65"/>
      <c r="B167" s="66"/>
      <c r="C167" s="62"/>
      <c r="D167" s="47"/>
      <c r="E167" s="12"/>
      <c r="F167" s="12"/>
      <c r="G167" s="12"/>
    </row>
    <row r="168" spans="1:7" s="1" customFormat="1" ht="12.75">
      <c r="A168" s="65"/>
      <c r="B168" s="66"/>
      <c r="C168" s="62"/>
      <c r="D168" s="47"/>
      <c r="E168" s="12"/>
      <c r="F168" s="12"/>
      <c r="G168" s="12"/>
    </row>
    <row r="169" spans="1:7" s="1" customFormat="1" ht="12.75">
      <c r="A169" s="65"/>
      <c r="B169" s="66"/>
      <c r="C169" s="62"/>
      <c r="D169" s="47"/>
      <c r="E169" s="12"/>
      <c r="F169" s="12"/>
      <c r="G169" s="12"/>
    </row>
    <row r="170" spans="1:7" s="1" customFormat="1" ht="12.75">
      <c r="A170" s="65"/>
      <c r="B170" s="66"/>
      <c r="C170" s="62"/>
      <c r="D170" s="47"/>
      <c r="E170" s="12"/>
      <c r="F170" s="12"/>
      <c r="G170" s="12"/>
    </row>
    <row r="171" spans="1:7" s="1" customFormat="1" ht="15.75">
      <c r="A171" s="65"/>
      <c r="B171" s="53"/>
      <c r="C171" s="62"/>
      <c r="D171" s="47"/>
      <c r="E171" s="12"/>
      <c r="F171" s="12"/>
      <c r="G171" s="12"/>
    </row>
    <row r="172" spans="1:7" s="1" customFormat="1" ht="12.75">
      <c r="A172" s="65"/>
      <c r="B172" s="66"/>
      <c r="C172" s="62"/>
      <c r="D172" s="47"/>
      <c r="E172" s="12"/>
      <c r="F172" s="12"/>
      <c r="G172" s="12"/>
    </row>
    <row r="173" spans="1:7" s="1" customFormat="1" ht="12.75">
      <c r="A173" s="65"/>
      <c r="B173" s="66"/>
      <c r="C173" s="62"/>
      <c r="D173" s="47"/>
      <c r="E173" s="12"/>
      <c r="F173" s="12"/>
      <c r="G173" s="12"/>
    </row>
    <row r="174" spans="1:7" s="1" customFormat="1" ht="12.75">
      <c r="A174" s="65"/>
      <c r="B174" s="66"/>
      <c r="C174" s="62"/>
      <c r="D174" s="47"/>
      <c r="E174" s="12"/>
      <c r="F174" s="12"/>
      <c r="G174" s="12"/>
    </row>
    <row r="175" spans="1:7" s="1" customFormat="1" ht="12.75">
      <c r="A175" s="65"/>
      <c r="B175" s="66"/>
      <c r="C175" s="62"/>
      <c r="D175" s="47"/>
      <c r="E175" s="12"/>
      <c r="F175" s="12"/>
      <c r="G175" s="12"/>
    </row>
    <row r="176" spans="1:7" s="1" customFormat="1" ht="12.75">
      <c r="A176" s="65"/>
      <c r="B176" s="66"/>
      <c r="C176" s="62"/>
      <c r="D176" s="47"/>
      <c r="E176" s="12"/>
      <c r="F176" s="12"/>
      <c r="G176" s="12"/>
    </row>
    <row r="177" spans="1:7" s="1" customFormat="1" ht="15.75">
      <c r="A177" s="65"/>
      <c r="B177" s="53"/>
      <c r="C177" s="62"/>
      <c r="D177" s="47"/>
      <c r="E177" s="12"/>
      <c r="F177" s="12"/>
      <c r="G177" s="12"/>
    </row>
    <row r="178" spans="1:7" s="1" customFormat="1" ht="12.75">
      <c r="A178" s="65"/>
      <c r="B178" s="66"/>
      <c r="C178" s="62"/>
      <c r="D178" s="47"/>
      <c r="E178" s="12"/>
      <c r="F178" s="12"/>
      <c r="G178" s="12"/>
    </row>
    <row r="179" spans="1:7" s="1" customFormat="1" ht="12.75">
      <c r="A179" s="65"/>
      <c r="B179" s="66"/>
      <c r="C179" s="62"/>
      <c r="D179" s="47"/>
      <c r="E179" s="12"/>
      <c r="F179" s="12"/>
      <c r="G179" s="12"/>
    </row>
    <row r="180" spans="1:7" s="1" customFormat="1" ht="15.75">
      <c r="A180" s="65"/>
      <c r="B180" s="53"/>
      <c r="C180" s="62"/>
      <c r="D180" s="47"/>
      <c r="E180" s="12"/>
      <c r="F180" s="12"/>
      <c r="G180" s="12"/>
    </row>
    <row r="181" spans="1:7" s="1" customFormat="1" ht="12.75">
      <c r="A181" s="65"/>
      <c r="B181" s="66"/>
      <c r="C181" s="62"/>
      <c r="D181" s="47"/>
      <c r="E181" s="12"/>
      <c r="F181" s="12"/>
      <c r="G181" s="12"/>
    </row>
    <row r="182" spans="1:7" s="1" customFormat="1" ht="12.75">
      <c r="A182" s="65"/>
      <c r="B182" s="66"/>
      <c r="C182" s="62"/>
      <c r="D182" s="47"/>
      <c r="E182" s="12"/>
      <c r="F182" s="12"/>
      <c r="G182" s="12"/>
    </row>
    <row r="183" spans="1:7" s="1" customFormat="1" ht="15.75">
      <c r="A183" s="65"/>
      <c r="B183" s="53"/>
      <c r="C183" s="62"/>
      <c r="D183" s="47"/>
      <c r="E183" s="12"/>
      <c r="F183" s="12"/>
      <c r="G183" s="12"/>
    </row>
    <row r="184" spans="1:7" s="1" customFormat="1" ht="12.75">
      <c r="A184" s="65"/>
      <c r="B184" s="66"/>
      <c r="C184" s="62"/>
      <c r="D184" s="47"/>
      <c r="E184" s="12"/>
      <c r="F184" s="12"/>
      <c r="G184" s="12"/>
    </row>
    <row r="185" spans="1:7" s="1" customFormat="1" ht="12.75">
      <c r="A185" s="65"/>
      <c r="B185" s="66"/>
      <c r="C185" s="62"/>
      <c r="D185" s="47"/>
      <c r="E185" s="12"/>
      <c r="F185" s="12"/>
      <c r="G185" s="12"/>
    </row>
    <row r="186" spans="1:7" s="1" customFormat="1" ht="15.75">
      <c r="A186" s="65"/>
      <c r="B186" s="53"/>
      <c r="C186" s="62"/>
      <c r="D186" s="47"/>
      <c r="E186" s="12"/>
      <c r="F186" s="12"/>
      <c r="G186" s="12"/>
    </row>
    <row r="187" spans="1:7" s="1" customFormat="1" ht="12.75">
      <c r="A187" s="65"/>
      <c r="B187" s="66"/>
      <c r="C187" s="62"/>
      <c r="D187" s="47"/>
      <c r="E187" s="12"/>
      <c r="F187" s="12"/>
      <c r="G187" s="12"/>
    </row>
    <row r="188" spans="1:7" s="1" customFormat="1" ht="12.75">
      <c r="A188" s="65"/>
      <c r="B188" s="66"/>
      <c r="C188" s="62"/>
      <c r="D188" s="47"/>
      <c r="E188" s="12"/>
      <c r="F188" s="12"/>
      <c r="G188" s="12"/>
    </row>
    <row r="189" spans="1:7" s="1" customFormat="1" ht="12.75">
      <c r="A189" s="65"/>
      <c r="B189" s="66"/>
      <c r="C189" s="62"/>
      <c r="D189" s="47"/>
      <c r="E189" s="12"/>
      <c r="F189" s="12"/>
      <c r="G189" s="12"/>
    </row>
    <row r="190" spans="1:7" s="1" customFormat="1" ht="12.75">
      <c r="A190" s="65"/>
      <c r="B190" s="66"/>
      <c r="C190" s="62"/>
      <c r="D190" s="47"/>
      <c r="E190" s="12"/>
      <c r="F190" s="12"/>
      <c r="G190" s="12"/>
    </row>
    <row r="191" spans="1:7" s="1" customFormat="1" ht="12.75">
      <c r="A191" s="65"/>
      <c r="B191" s="66"/>
      <c r="C191" s="62"/>
      <c r="D191" s="47"/>
      <c r="E191" s="12"/>
      <c r="F191" s="12"/>
      <c r="G191" s="12"/>
    </row>
    <row r="192" spans="1:8" s="1" customFormat="1" ht="12.75">
      <c r="A192" s="65"/>
      <c r="B192" s="66"/>
      <c r="C192" s="62"/>
      <c r="D192" s="51"/>
      <c r="E192" s="12"/>
      <c r="F192" s="12"/>
      <c r="G192" s="12"/>
      <c r="H192" s="51"/>
    </row>
    <row r="193" spans="1:8" s="1" customFormat="1" ht="15.75">
      <c r="A193" s="65"/>
      <c r="B193" s="53"/>
      <c r="C193" s="62"/>
      <c r="D193" s="51"/>
      <c r="E193" s="12"/>
      <c r="F193" s="12"/>
      <c r="G193" s="12"/>
      <c r="H193" s="51"/>
    </row>
    <row r="194" spans="1:8" s="1" customFormat="1" ht="12.75">
      <c r="A194" s="65"/>
      <c r="B194" s="66"/>
      <c r="C194" s="62"/>
      <c r="D194" s="51"/>
      <c r="E194" s="12"/>
      <c r="F194" s="12"/>
      <c r="G194" s="12"/>
      <c r="H194" s="51"/>
    </row>
    <row r="195" spans="1:8" s="1" customFormat="1" ht="12.75">
      <c r="A195" s="65"/>
      <c r="B195" s="66"/>
      <c r="C195" s="62"/>
      <c r="D195" s="51"/>
      <c r="E195" s="12"/>
      <c r="F195" s="12"/>
      <c r="G195" s="12"/>
      <c r="H195" s="51"/>
    </row>
    <row r="196" spans="1:8" s="1" customFormat="1" ht="15.75">
      <c r="A196" s="65"/>
      <c r="B196" s="53"/>
      <c r="C196" s="62"/>
      <c r="D196" s="51"/>
      <c r="E196" s="12"/>
      <c r="F196" s="12"/>
      <c r="G196" s="12"/>
      <c r="H196" s="51"/>
    </row>
    <row r="197" spans="1:8" s="1" customFormat="1" ht="12.75">
      <c r="A197" s="65"/>
      <c r="B197" s="66"/>
      <c r="C197" s="62"/>
      <c r="D197" s="51"/>
      <c r="E197" s="12"/>
      <c r="F197" s="12"/>
      <c r="G197" s="12"/>
      <c r="H197" s="51"/>
    </row>
    <row r="198" spans="1:8" s="1" customFormat="1" ht="12.75">
      <c r="A198" s="65"/>
      <c r="B198" s="66"/>
      <c r="C198" s="62"/>
      <c r="D198" s="51"/>
      <c r="E198" s="12"/>
      <c r="F198" s="12"/>
      <c r="G198" s="12"/>
      <c r="H198" s="51"/>
    </row>
    <row r="199" spans="1:8" s="1" customFormat="1" ht="12.75">
      <c r="A199" s="65"/>
      <c r="B199" s="66"/>
      <c r="C199" s="62"/>
      <c r="D199" s="51"/>
      <c r="E199" s="12"/>
      <c r="F199" s="12"/>
      <c r="G199" s="12"/>
      <c r="H199" s="51"/>
    </row>
    <row r="200" spans="1:8" s="1" customFormat="1" ht="12.75">
      <c r="A200" s="65"/>
      <c r="B200" s="66"/>
      <c r="C200" s="62"/>
      <c r="D200" s="51"/>
      <c r="E200" s="12"/>
      <c r="F200" s="12"/>
      <c r="G200" s="12"/>
      <c r="H200" s="51"/>
    </row>
    <row r="201" spans="1:8" s="1" customFormat="1" ht="15.75">
      <c r="A201" s="65"/>
      <c r="B201" s="53"/>
      <c r="C201" s="62"/>
      <c r="D201" s="51"/>
      <c r="E201" s="12"/>
      <c r="F201" s="12"/>
      <c r="G201" s="12"/>
      <c r="H201" s="51"/>
    </row>
    <row r="202" spans="1:8" s="1" customFormat="1" ht="12.75">
      <c r="A202" s="65"/>
      <c r="B202" s="66"/>
      <c r="C202" s="62"/>
      <c r="D202" s="51"/>
      <c r="E202" s="12"/>
      <c r="F202" s="12"/>
      <c r="G202" s="12"/>
      <c r="H202" s="51"/>
    </row>
    <row r="203" spans="1:8" s="1" customFormat="1" ht="12.75">
      <c r="A203" s="65"/>
      <c r="B203" s="66"/>
      <c r="C203" s="62"/>
      <c r="D203" s="51"/>
      <c r="E203" s="12"/>
      <c r="F203" s="12"/>
      <c r="G203" s="12"/>
      <c r="H203" s="51"/>
    </row>
    <row r="204" spans="1:8" s="1" customFormat="1" ht="12.75">
      <c r="A204" s="65"/>
      <c r="B204" s="66"/>
      <c r="C204" s="62"/>
      <c r="D204" s="51"/>
      <c r="E204" s="12"/>
      <c r="F204" s="12"/>
      <c r="G204" s="12"/>
      <c r="H204" s="51"/>
    </row>
    <row r="205" spans="1:8" s="1" customFormat="1" ht="12.75">
      <c r="A205" s="65"/>
      <c r="B205" s="66"/>
      <c r="C205" s="62"/>
      <c r="D205" s="51"/>
      <c r="E205" s="12"/>
      <c r="F205" s="12"/>
      <c r="G205" s="12"/>
      <c r="H205" s="51"/>
    </row>
    <row r="206" spans="1:8" s="1" customFormat="1" ht="12.75">
      <c r="A206" s="65"/>
      <c r="B206" s="66"/>
      <c r="C206" s="62"/>
      <c r="D206" s="51"/>
      <c r="E206" s="12"/>
      <c r="F206" s="12"/>
      <c r="G206" s="12"/>
      <c r="H206" s="51"/>
    </row>
    <row r="207" spans="1:8" s="1" customFormat="1" ht="12.75">
      <c r="A207" s="65"/>
      <c r="B207" s="66"/>
      <c r="C207" s="62"/>
      <c r="D207" s="51"/>
      <c r="E207" s="12"/>
      <c r="F207" s="12"/>
      <c r="G207" s="12"/>
      <c r="H207" s="51"/>
    </row>
    <row r="208" spans="1:8" s="1" customFormat="1" ht="12.75">
      <c r="A208" s="65"/>
      <c r="B208" s="66"/>
      <c r="C208" s="62"/>
      <c r="D208" s="51"/>
      <c r="E208" s="12"/>
      <c r="F208" s="12"/>
      <c r="G208" s="12"/>
      <c r="H208" s="51"/>
    </row>
    <row r="209" spans="1:8" s="1" customFormat="1" ht="12.75">
      <c r="A209" s="65"/>
      <c r="B209" s="66"/>
      <c r="C209" s="62"/>
      <c r="D209" s="51"/>
      <c r="E209" s="12"/>
      <c r="F209" s="12"/>
      <c r="G209" s="12"/>
      <c r="H209" s="51"/>
    </row>
    <row r="210" spans="1:8" s="1" customFormat="1" ht="12.75">
      <c r="A210" s="65"/>
      <c r="B210" s="66"/>
      <c r="C210" s="62"/>
      <c r="D210" s="51"/>
      <c r="E210" s="12"/>
      <c r="F210" s="12"/>
      <c r="G210" s="12"/>
      <c r="H210" s="51"/>
    </row>
    <row r="211" spans="1:8" s="1" customFormat="1" ht="12.75">
      <c r="A211" s="65"/>
      <c r="B211" s="66"/>
      <c r="C211" s="62"/>
      <c r="D211" s="51"/>
      <c r="E211" s="12"/>
      <c r="F211" s="12"/>
      <c r="G211" s="12"/>
      <c r="H211" s="51"/>
    </row>
    <row r="212" spans="1:8" s="1" customFormat="1" ht="12.75">
      <c r="A212" s="65"/>
      <c r="B212" s="66"/>
      <c r="C212" s="62"/>
      <c r="D212" s="51"/>
      <c r="E212" s="12"/>
      <c r="F212" s="12"/>
      <c r="G212" s="12"/>
      <c r="H212" s="51"/>
    </row>
    <row r="213" spans="1:8" s="1" customFormat="1" ht="12.75">
      <c r="A213" s="65"/>
      <c r="B213" s="66"/>
      <c r="C213" s="62"/>
      <c r="D213" s="51"/>
      <c r="E213" s="12"/>
      <c r="F213" s="12"/>
      <c r="G213" s="12"/>
      <c r="H213" s="51"/>
    </row>
    <row r="214" spans="1:8" s="1" customFormat="1" ht="15.75">
      <c r="A214" s="65"/>
      <c r="B214" s="53"/>
      <c r="C214" s="62"/>
      <c r="D214" s="51"/>
      <c r="E214" s="12"/>
      <c r="F214" s="12"/>
      <c r="G214" s="12"/>
      <c r="H214" s="51"/>
    </row>
    <row r="215" spans="1:8" s="1" customFormat="1" ht="12.75">
      <c r="A215" s="65"/>
      <c r="B215" s="66"/>
      <c r="C215" s="62"/>
      <c r="D215" s="51"/>
      <c r="E215" s="12"/>
      <c r="F215" s="12"/>
      <c r="G215" s="12"/>
      <c r="H215" s="51"/>
    </row>
    <row r="216" spans="1:8" s="1" customFormat="1" ht="12.75">
      <c r="A216" s="65"/>
      <c r="B216" s="66"/>
      <c r="C216" s="62"/>
      <c r="D216" s="51"/>
      <c r="E216" s="12"/>
      <c r="F216" s="12"/>
      <c r="G216" s="12"/>
      <c r="H216" s="51"/>
    </row>
    <row r="217" spans="1:8" s="1" customFormat="1" ht="12.75">
      <c r="A217" s="65"/>
      <c r="B217" s="66"/>
      <c r="C217" s="62"/>
      <c r="D217" s="51"/>
      <c r="E217" s="12"/>
      <c r="F217" s="12"/>
      <c r="G217" s="12"/>
      <c r="H217" s="51"/>
    </row>
    <row r="218" spans="1:8" s="1" customFormat="1" ht="12.75">
      <c r="A218" s="65"/>
      <c r="B218" s="66"/>
      <c r="C218" s="62"/>
      <c r="D218" s="51"/>
      <c r="E218" s="12"/>
      <c r="F218" s="12"/>
      <c r="G218" s="12"/>
      <c r="H218" s="51"/>
    </row>
    <row r="219" spans="1:8" s="1" customFormat="1" ht="12.75">
      <c r="A219" s="65"/>
      <c r="B219" s="66"/>
      <c r="C219" s="62"/>
      <c r="D219" s="51"/>
      <c r="E219" s="12"/>
      <c r="F219" s="12"/>
      <c r="G219" s="12"/>
      <c r="H219" s="51"/>
    </row>
    <row r="220" spans="1:8" s="1" customFormat="1" ht="12.75">
      <c r="A220" s="65"/>
      <c r="B220" s="66"/>
      <c r="C220" s="62"/>
      <c r="D220" s="51"/>
      <c r="E220" s="12"/>
      <c r="F220" s="12"/>
      <c r="G220" s="12"/>
      <c r="H220" s="51"/>
    </row>
    <row r="221" spans="1:8" s="1" customFormat="1" ht="15.75">
      <c r="A221" s="65"/>
      <c r="B221" s="53"/>
      <c r="C221" s="62"/>
      <c r="D221" s="51"/>
      <c r="E221" s="12"/>
      <c r="F221" s="12"/>
      <c r="G221" s="12"/>
      <c r="H221" s="51"/>
    </row>
    <row r="222" spans="1:8" s="1" customFormat="1" ht="12.75">
      <c r="A222" s="65"/>
      <c r="B222" s="66"/>
      <c r="C222" s="62"/>
      <c r="D222" s="51"/>
      <c r="E222" s="12"/>
      <c r="F222" s="12"/>
      <c r="G222" s="12"/>
      <c r="H222" s="51"/>
    </row>
    <row r="223" spans="1:8" s="1" customFormat="1" ht="15.75">
      <c r="A223" s="65"/>
      <c r="B223" s="53"/>
      <c r="C223" s="62"/>
      <c r="D223" s="51"/>
      <c r="E223" s="12"/>
      <c r="F223" s="12"/>
      <c r="G223" s="12"/>
      <c r="H223" s="51"/>
    </row>
    <row r="224" spans="1:8" s="1" customFormat="1" ht="12.75">
      <c r="A224" s="65"/>
      <c r="B224" s="66"/>
      <c r="C224" s="62"/>
      <c r="D224" s="51"/>
      <c r="E224" s="12"/>
      <c r="F224" s="12"/>
      <c r="G224" s="12"/>
      <c r="H224" s="51"/>
    </row>
    <row r="225" spans="1:8" s="1" customFormat="1" ht="12.75">
      <c r="A225" s="65"/>
      <c r="B225" s="66"/>
      <c r="C225" s="62"/>
      <c r="D225" s="51"/>
      <c r="E225" s="12"/>
      <c r="F225" s="12"/>
      <c r="G225" s="12"/>
      <c r="H225" s="51"/>
    </row>
    <row r="226" spans="1:8" s="1" customFormat="1" ht="15.75">
      <c r="A226" s="65"/>
      <c r="B226" s="53"/>
      <c r="C226" s="62"/>
      <c r="D226" s="51"/>
      <c r="E226" s="12"/>
      <c r="F226" s="12"/>
      <c r="G226" s="12"/>
      <c r="H226" s="51"/>
    </row>
    <row r="227" spans="1:8" s="1" customFormat="1" ht="12.75">
      <c r="A227" s="65"/>
      <c r="B227" s="66"/>
      <c r="C227" s="62"/>
      <c r="D227" s="51"/>
      <c r="E227" s="12"/>
      <c r="F227" s="12"/>
      <c r="G227" s="12"/>
      <c r="H227" s="51"/>
    </row>
    <row r="228" spans="1:8" s="1" customFormat="1" ht="12.75">
      <c r="A228" s="65"/>
      <c r="B228" s="66"/>
      <c r="C228" s="62"/>
      <c r="D228" s="51"/>
      <c r="E228" s="12"/>
      <c r="F228" s="12"/>
      <c r="G228" s="12"/>
      <c r="H228" s="51"/>
    </row>
    <row r="229" spans="1:8" s="1" customFormat="1" ht="15.75">
      <c r="A229" s="65"/>
      <c r="B229" s="53"/>
      <c r="C229" s="62"/>
      <c r="D229" s="51"/>
      <c r="E229" s="12"/>
      <c r="F229" s="12"/>
      <c r="G229" s="12"/>
      <c r="H229" s="51"/>
    </row>
    <row r="230" spans="1:8" s="1" customFormat="1" ht="12.75">
      <c r="A230" s="65"/>
      <c r="B230" s="66"/>
      <c r="C230" s="62"/>
      <c r="D230" s="51"/>
      <c r="E230" s="12"/>
      <c r="F230" s="12"/>
      <c r="G230" s="12"/>
      <c r="H230" s="51"/>
    </row>
    <row r="231" spans="1:8" s="1" customFormat="1" ht="12.75">
      <c r="A231" s="65"/>
      <c r="B231" s="66"/>
      <c r="C231" s="62"/>
      <c r="D231" s="51"/>
      <c r="E231" s="12"/>
      <c r="F231" s="12"/>
      <c r="G231" s="12"/>
      <c r="H231" s="51"/>
    </row>
    <row r="232" spans="1:8" s="1" customFormat="1" ht="15.75">
      <c r="A232" s="65"/>
      <c r="B232" s="53"/>
      <c r="C232" s="62"/>
      <c r="D232" s="51"/>
      <c r="E232" s="12"/>
      <c r="F232" s="12"/>
      <c r="G232" s="12"/>
      <c r="H232" s="51"/>
    </row>
    <row r="233" spans="1:8" s="1" customFormat="1" ht="12.75">
      <c r="A233" s="65"/>
      <c r="B233" s="66"/>
      <c r="C233" s="62"/>
      <c r="D233" s="51"/>
      <c r="E233" s="12"/>
      <c r="F233" s="12"/>
      <c r="G233" s="12"/>
      <c r="H233" s="51"/>
    </row>
    <row r="234" spans="1:8" s="1" customFormat="1" ht="12.75">
      <c r="A234" s="65"/>
      <c r="B234" s="66"/>
      <c r="C234" s="62"/>
      <c r="D234" s="51"/>
      <c r="E234" s="12"/>
      <c r="F234" s="12"/>
      <c r="G234" s="12"/>
      <c r="H234" s="51"/>
    </row>
    <row r="235" spans="1:8" s="1" customFormat="1" ht="15.75">
      <c r="A235" s="65"/>
      <c r="B235" s="53"/>
      <c r="C235" s="62"/>
      <c r="D235" s="51"/>
      <c r="E235" s="12"/>
      <c r="F235" s="12"/>
      <c r="G235" s="12"/>
      <c r="H235" s="51"/>
    </row>
    <row r="236" spans="1:8" s="1" customFormat="1" ht="12.75">
      <c r="A236" s="65"/>
      <c r="B236" s="66"/>
      <c r="C236" s="62"/>
      <c r="D236" s="51"/>
      <c r="E236" s="12"/>
      <c r="F236" s="12"/>
      <c r="G236" s="12"/>
      <c r="H236" s="51"/>
    </row>
    <row r="237" spans="1:8" s="1" customFormat="1" ht="12.75">
      <c r="A237" s="65"/>
      <c r="B237" s="66"/>
      <c r="C237" s="62"/>
      <c r="D237" s="51"/>
      <c r="E237" s="12"/>
      <c r="F237" s="12"/>
      <c r="G237" s="12"/>
      <c r="H237" s="51"/>
    </row>
    <row r="238" spans="1:8" s="1" customFormat="1" ht="15.75">
      <c r="A238" s="65"/>
      <c r="B238" s="53"/>
      <c r="C238" s="62"/>
      <c r="D238" s="51"/>
      <c r="E238" s="12"/>
      <c r="F238" s="12"/>
      <c r="G238" s="12"/>
      <c r="H238" s="51"/>
    </row>
    <row r="239" spans="1:8" s="1" customFormat="1" ht="12.75">
      <c r="A239" s="65"/>
      <c r="B239" s="66"/>
      <c r="C239" s="62"/>
      <c r="D239" s="51"/>
      <c r="E239" s="12"/>
      <c r="F239" s="12"/>
      <c r="G239" s="12"/>
      <c r="H239" s="51"/>
    </row>
    <row r="240" spans="1:8" s="1" customFormat="1" ht="12.75">
      <c r="A240" s="65"/>
      <c r="B240" s="66"/>
      <c r="C240" s="62"/>
      <c r="D240" s="51"/>
      <c r="E240" s="12"/>
      <c r="F240" s="12"/>
      <c r="G240" s="12"/>
      <c r="H240" s="51"/>
    </row>
    <row r="241" spans="1:8" s="1" customFormat="1" ht="15.75">
      <c r="A241" s="65"/>
      <c r="B241" s="53"/>
      <c r="C241" s="62"/>
      <c r="D241" s="51"/>
      <c r="E241" s="12"/>
      <c r="F241" s="12"/>
      <c r="G241" s="12"/>
      <c r="H241" s="51"/>
    </row>
    <row r="242" spans="1:8" s="1" customFormat="1" ht="12.75">
      <c r="A242" s="65"/>
      <c r="B242" s="66"/>
      <c r="C242" s="62"/>
      <c r="D242" s="51"/>
      <c r="E242" s="12"/>
      <c r="F242" s="12"/>
      <c r="G242" s="12"/>
      <c r="H242" s="51"/>
    </row>
    <row r="243" spans="1:8" s="1" customFormat="1" ht="12.75">
      <c r="A243" s="65"/>
      <c r="B243" s="66"/>
      <c r="C243" s="62"/>
      <c r="D243" s="51"/>
      <c r="E243" s="12"/>
      <c r="F243" s="12"/>
      <c r="G243" s="12"/>
      <c r="H243" s="51"/>
    </row>
    <row r="244" spans="1:8" s="1" customFormat="1" ht="15.75">
      <c r="A244" s="65"/>
      <c r="B244" s="53"/>
      <c r="C244" s="62"/>
      <c r="D244" s="51"/>
      <c r="E244" s="12"/>
      <c r="F244" s="12"/>
      <c r="G244" s="12"/>
      <c r="H244" s="51"/>
    </row>
    <row r="245" spans="1:8" s="1" customFormat="1" ht="12.75">
      <c r="A245" s="65"/>
      <c r="B245" s="66"/>
      <c r="C245" s="62"/>
      <c r="D245" s="51"/>
      <c r="E245" s="12"/>
      <c r="F245" s="12"/>
      <c r="G245" s="12"/>
      <c r="H245" s="51"/>
    </row>
    <row r="246" spans="1:8" s="1" customFormat="1" ht="12.75">
      <c r="A246" s="65"/>
      <c r="B246" s="66"/>
      <c r="C246" s="62"/>
      <c r="D246" s="51"/>
      <c r="E246" s="12"/>
      <c r="F246" s="12"/>
      <c r="G246" s="12"/>
      <c r="H246" s="51"/>
    </row>
  </sheetData>
  <sheetProtection/>
  <printOptions/>
  <pageMargins left="0.52" right="0.24" top="0.27" bottom="0.36" header="0.24" footer="0.32"/>
  <pageSetup horizontalDpi="600" verticalDpi="600" orientation="portrait" paperSize="9" scale="7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/>
  <dimension ref="A1:P406"/>
  <sheetViews>
    <sheetView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03" sqref="D103:D106"/>
    </sheetView>
  </sheetViews>
  <sheetFormatPr defaultColWidth="9.00390625" defaultRowHeight="12.75"/>
  <cols>
    <col min="1" max="1" width="48.375" style="7" customWidth="1"/>
    <col min="2" max="2" width="11.25390625" style="5" customWidth="1"/>
    <col min="3" max="3" width="14.375" style="5" customWidth="1"/>
    <col min="4" max="5" width="13.125" style="5" customWidth="1"/>
    <col min="6" max="6" width="16.625" style="6" customWidth="1"/>
    <col min="7" max="7" width="9.25390625" style="6" bestFit="1" customWidth="1"/>
    <col min="8" max="8" width="11.00390625" style="5" customWidth="1"/>
    <col min="9" max="9" width="14.375" style="5" customWidth="1"/>
    <col min="10" max="10" width="10.875" style="5" customWidth="1"/>
    <col min="11" max="11" width="6.00390625" style="5" customWidth="1"/>
    <col min="12" max="12" width="6.25390625" style="5" customWidth="1"/>
    <col min="13" max="13" width="7.75390625" style="5" customWidth="1"/>
    <col min="14" max="14" width="7.375" style="5" bestFit="1" customWidth="1"/>
    <col min="15" max="16384" width="9.125" style="5" customWidth="1"/>
  </cols>
  <sheetData>
    <row r="1" spans="1:15" ht="41.25" customHeight="1">
      <c r="A1" s="41" t="s">
        <v>593</v>
      </c>
      <c r="B1" s="42" t="s">
        <v>1046</v>
      </c>
      <c r="C1" s="42" t="s">
        <v>1196</v>
      </c>
      <c r="D1" s="40" t="s">
        <v>1047</v>
      </c>
      <c r="E1" s="40" t="s">
        <v>1048</v>
      </c>
      <c r="F1" s="13" t="s">
        <v>865</v>
      </c>
      <c r="G1" s="15" t="s">
        <v>1050</v>
      </c>
      <c r="H1" s="40" t="s">
        <v>866</v>
      </c>
      <c r="I1" s="40" t="s">
        <v>867</v>
      </c>
      <c r="J1" s="40" t="s">
        <v>870</v>
      </c>
      <c r="K1" s="17"/>
      <c r="L1" s="29"/>
      <c r="M1" s="29"/>
      <c r="N1" s="12" t="e">
        <f>SUM(M:M)</f>
        <v>#NAME?</v>
      </c>
      <c r="O1" s="29"/>
    </row>
    <row r="2" spans="1:15" ht="20.25" customHeight="1">
      <c r="A2" s="93" t="s">
        <v>1159</v>
      </c>
      <c r="B2" s="97" t="s">
        <v>1160</v>
      </c>
      <c r="C2" s="95" t="e">
        <f>Лист1!#REF!</f>
        <v>#REF!</v>
      </c>
      <c r="D2" s="96" t="s">
        <v>1479</v>
      </c>
      <c r="E2" s="96"/>
      <c r="F2" s="16" t="s">
        <v>1153</v>
      </c>
      <c r="G2" s="16">
        <v>0</v>
      </c>
      <c r="H2" s="96" t="s">
        <v>1163</v>
      </c>
      <c r="I2" s="96">
        <v>1</v>
      </c>
      <c r="J2" s="95"/>
      <c r="K2" s="48" t="s">
        <v>1154</v>
      </c>
      <c r="L2" s="49"/>
      <c r="M2" s="49"/>
      <c r="N2" s="49"/>
      <c r="O2" s="49"/>
    </row>
    <row r="3" spans="1:15" ht="18" customHeight="1">
      <c r="A3" s="93"/>
      <c r="B3" s="97"/>
      <c r="C3" s="95"/>
      <c r="D3" s="96"/>
      <c r="E3" s="96"/>
      <c r="F3" s="16" t="s">
        <v>739</v>
      </c>
      <c r="G3" s="16">
        <v>4</v>
      </c>
      <c r="H3" s="96"/>
      <c r="I3" s="96"/>
      <c r="J3" s="95"/>
      <c r="K3" s="48"/>
      <c r="L3" s="49"/>
      <c r="M3" s="49"/>
      <c r="N3" s="49"/>
      <c r="O3" s="49"/>
    </row>
    <row r="4" spans="1:15" ht="18" customHeight="1">
      <c r="A4" s="93" t="s">
        <v>1161</v>
      </c>
      <c r="B4" s="97" t="s">
        <v>1162</v>
      </c>
      <c r="C4" s="95" t="e">
        <f>Лист1!#REF!</f>
        <v>#REF!</v>
      </c>
      <c r="D4" s="96" t="s">
        <v>1480</v>
      </c>
      <c r="E4" s="96"/>
      <c r="F4" s="16" t="s">
        <v>739</v>
      </c>
      <c r="G4" s="16">
        <v>0</v>
      </c>
      <c r="H4" s="96" t="s">
        <v>1164</v>
      </c>
      <c r="I4" s="96">
        <v>0</v>
      </c>
      <c r="J4" s="95"/>
      <c r="K4" s="48" t="s">
        <v>1155</v>
      </c>
      <c r="L4" s="9"/>
      <c r="M4" s="49"/>
      <c r="N4" s="49"/>
      <c r="O4" s="9"/>
    </row>
    <row r="5" spans="1:15" ht="18" customHeight="1">
      <c r="A5" s="93"/>
      <c r="B5" s="97"/>
      <c r="C5" s="95"/>
      <c r="D5" s="96"/>
      <c r="E5" s="96"/>
      <c r="F5" s="16" t="s">
        <v>1153</v>
      </c>
      <c r="G5" s="16">
        <v>4</v>
      </c>
      <c r="H5" s="96"/>
      <c r="I5" s="96"/>
      <c r="J5" s="95"/>
      <c r="K5" s="48"/>
      <c r="L5" s="49"/>
      <c r="M5" s="49"/>
      <c r="N5" s="49"/>
      <c r="O5" s="49"/>
    </row>
    <row r="6" spans="1:16" s="7" customFormat="1" ht="14.25" customHeight="1">
      <c r="A6" s="93" t="s">
        <v>718</v>
      </c>
      <c r="B6" s="94" t="s">
        <v>1315</v>
      </c>
      <c r="C6" s="95" t="e">
        <f>Лист1!#REF!</f>
        <v>#REF!</v>
      </c>
      <c r="D6" s="96" t="s">
        <v>1316</v>
      </c>
      <c r="E6" s="96">
        <v>0.3</v>
      </c>
      <c r="F6" s="16" t="s">
        <v>1153</v>
      </c>
      <c r="G6" s="16">
        <v>0</v>
      </c>
      <c r="H6" s="96" t="s">
        <v>179</v>
      </c>
      <c r="I6" s="96">
        <v>1</v>
      </c>
      <c r="J6" s="95">
        <v>0.3</v>
      </c>
      <c r="K6" s="48"/>
      <c r="L6" s="49"/>
      <c r="M6" s="49"/>
      <c r="N6" s="49"/>
      <c r="O6" s="7" t="s">
        <v>1131</v>
      </c>
      <c r="P6" s="49" t="s">
        <v>1130</v>
      </c>
    </row>
    <row r="7" spans="1:15" s="7" customFormat="1" ht="14.25" customHeight="1">
      <c r="A7" s="93"/>
      <c r="B7" s="94"/>
      <c r="C7" s="95"/>
      <c r="D7" s="96"/>
      <c r="E7" s="96"/>
      <c r="F7" s="16" t="s">
        <v>739</v>
      </c>
      <c r="G7" s="16">
        <v>4</v>
      </c>
      <c r="H7" s="96"/>
      <c r="I7" s="96"/>
      <c r="J7" s="95"/>
      <c r="K7" s="48"/>
      <c r="L7" s="49"/>
      <c r="M7" s="49"/>
      <c r="N7" s="49"/>
      <c r="O7" s="49"/>
    </row>
    <row r="8" spans="1:16" s="7" customFormat="1" ht="14.25" customHeight="1">
      <c r="A8" s="93" t="s">
        <v>719</v>
      </c>
      <c r="B8" s="94" t="s">
        <v>1317</v>
      </c>
      <c r="C8" s="95" t="e">
        <f>Лист1!#REF!*100/Лист1!#REF!</f>
        <v>#REF!</v>
      </c>
      <c r="D8" s="96" t="s">
        <v>1318</v>
      </c>
      <c r="E8" s="96">
        <v>0.2</v>
      </c>
      <c r="F8" s="16" t="s">
        <v>1353</v>
      </c>
      <c r="G8" s="16">
        <v>1</v>
      </c>
      <c r="H8" s="96" t="s">
        <v>180</v>
      </c>
      <c r="I8" s="96">
        <v>0.5</v>
      </c>
      <c r="J8" s="95">
        <v>0.1</v>
      </c>
      <c r="K8" s="48"/>
      <c r="L8" s="49" t="s">
        <v>396</v>
      </c>
      <c r="M8" s="9" t="e">
        <f>IF(inrange(C8,L8),0,1)</f>
        <v>#NAME?</v>
      </c>
      <c r="N8" s="49"/>
      <c r="O8" s="7" t="s">
        <v>99</v>
      </c>
      <c r="P8" s="7" t="s">
        <v>98</v>
      </c>
    </row>
    <row r="9" spans="1:15" s="7" customFormat="1" ht="14.25" customHeight="1">
      <c r="A9" s="93"/>
      <c r="B9" s="94"/>
      <c r="C9" s="95"/>
      <c r="D9" s="96"/>
      <c r="E9" s="96"/>
      <c r="F9" s="16" t="s">
        <v>1354</v>
      </c>
      <c r="G9" s="16">
        <v>1</v>
      </c>
      <c r="H9" s="96"/>
      <c r="I9" s="96"/>
      <c r="J9" s="95"/>
      <c r="K9" s="48"/>
      <c r="L9" s="49"/>
      <c r="M9" s="49"/>
      <c r="N9" s="49"/>
      <c r="O9" s="49"/>
    </row>
    <row r="10" spans="1:15" s="7" customFormat="1" ht="14.25" customHeight="1">
      <c r="A10" s="93"/>
      <c r="B10" s="94"/>
      <c r="C10" s="95"/>
      <c r="D10" s="96"/>
      <c r="E10" s="96"/>
      <c r="F10" s="16" t="s">
        <v>1355</v>
      </c>
      <c r="G10" s="16">
        <v>1</v>
      </c>
      <c r="H10" s="96"/>
      <c r="I10" s="96"/>
      <c r="J10" s="95"/>
      <c r="K10" s="48"/>
      <c r="L10" s="49"/>
      <c r="M10" s="49"/>
      <c r="N10" s="49"/>
      <c r="O10" s="49"/>
    </row>
    <row r="11" spans="1:15" s="7" customFormat="1" ht="14.25" customHeight="1">
      <c r="A11" s="93"/>
      <c r="B11" s="94"/>
      <c r="C11" s="95"/>
      <c r="D11" s="96"/>
      <c r="E11" s="96"/>
      <c r="F11" s="16" t="s">
        <v>1356</v>
      </c>
      <c r="G11" s="16">
        <v>1</v>
      </c>
      <c r="H11" s="96"/>
      <c r="I11" s="96"/>
      <c r="J11" s="95"/>
      <c r="K11" s="48"/>
      <c r="L11" s="49"/>
      <c r="M11" s="49"/>
      <c r="N11" s="49"/>
      <c r="O11" s="49"/>
    </row>
    <row r="12" spans="1:16" s="7" customFormat="1" ht="15" customHeight="1">
      <c r="A12" s="103" t="s">
        <v>1175</v>
      </c>
      <c r="B12" s="106" t="s">
        <v>1220</v>
      </c>
      <c r="C12" s="100" t="e">
        <f>Лист1!#REF!*100/Лист1!#REF!</f>
        <v>#REF!</v>
      </c>
      <c r="D12" s="98" t="s">
        <v>1221</v>
      </c>
      <c r="E12" s="98">
        <v>0.35</v>
      </c>
      <c r="F12" s="16" t="s">
        <v>1311</v>
      </c>
      <c r="G12" s="16">
        <v>0</v>
      </c>
      <c r="H12" s="98" t="s">
        <v>1222</v>
      </c>
      <c r="I12" s="98">
        <v>0</v>
      </c>
      <c r="J12" s="100">
        <v>0</v>
      </c>
      <c r="K12" s="48"/>
      <c r="L12" s="9" t="s">
        <v>396</v>
      </c>
      <c r="M12" s="49" t="e">
        <f>IF(inrange(C12,L12),0,1)</f>
        <v>#NAME?</v>
      </c>
      <c r="N12" s="49"/>
      <c r="O12" s="49" t="s">
        <v>499</v>
      </c>
      <c r="P12" s="7" t="s">
        <v>498</v>
      </c>
    </row>
    <row r="13" spans="1:15" s="7" customFormat="1" ht="15" customHeight="1">
      <c r="A13" s="105"/>
      <c r="B13" s="108"/>
      <c r="C13" s="101"/>
      <c r="D13" s="99"/>
      <c r="E13" s="99"/>
      <c r="F13" s="16" t="s">
        <v>1223</v>
      </c>
      <c r="G13" s="16">
        <v>4</v>
      </c>
      <c r="H13" s="99"/>
      <c r="I13" s="99"/>
      <c r="J13" s="101"/>
      <c r="K13" s="48"/>
      <c r="L13" s="49"/>
      <c r="M13" s="49"/>
      <c r="N13" s="49"/>
      <c r="O13" s="49"/>
    </row>
    <row r="14" spans="1:16" s="7" customFormat="1" ht="15" customHeight="1">
      <c r="A14" s="103" t="s">
        <v>1176</v>
      </c>
      <c r="B14" s="106" t="s">
        <v>1089</v>
      </c>
      <c r="C14" s="100" t="e">
        <f>Лист1!#REF!</f>
        <v>#REF!</v>
      </c>
      <c r="D14" s="98" t="s">
        <v>1090</v>
      </c>
      <c r="E14" s="98">
        <v>0.15</v>
      </c>
      <c r="F14" s="16" t="s">
        <v>1359</v>
      </c>
      <c r="G14" s="16">
        <v>1</v>
      </c>
      <c r="H14" s="98" t="s">
        <v>1091</v>
      </c>
      <c r="I14" s="98">
        <v>0.25</v>
      </c>
      <c r="J14" s="100">
        <v>0.0375</v>
      </c>
      <c r="K14" s="48"/>
      <c r="L14" s="49"/>
      <c r="M14" s="49"/>
      <c r="N14" s="49"/>
      <c r="O14" s="49" t="s">
        <v>501</v>
      </c>
      <c r="P14" s="7" t="s">
        <v>500</v>
      </c>
    </row>
    <row r="15" spans="1:15" s="7" customFormat="1" ht="15" customHeight="1">
      <c r="A15" s="104"/>
      <c r="B15" s="107"/>
      <c r="C15" s="109"/>
      <c r="D15" s="102"/>
      <c r="E15" s="102"/>
      <c r="F15" s="16" t="s">
        <v>1177</v>
      </c>
      <c r="G15" s="16">
        <v>1</v>
      </c>
      <c r="H15" s="102"/>
      <c r="I15" s="102"/>
      <c r="J15" s="109"/>
      <c r="K15" s="48"/>
      <c r="L15" s="49"/>
      <c r="M15" s="49"/>
      <c r="N15" s="49"/>
      <c r="O15" s="49"/>
    </row>
    <row r="16" spans="1:15" s="7" customFormat="1" ht="15" customHeight="1">
      <c r="A16" s="104"/>
      <c r="B16" s="107"/>
      <c r="C16" s="109"/>
      <c r="D16" s="102"/>
      <c r="E16" s="102"/>
      <c r="F16" s="16" t="s">
        <v>1178</v>
      </c>
      <c r="G16" s="16">
        <v>1</v>
      </c>
      <c r="H16" s="102"/>
      <c r="I16" s="102"/>
      <c r="J16" s="109"/>
      <c r="K16" s="48"/>
      <c r="L16" s="49"/>
      <c r="M16" s="49"/>
      <c r="N16" s="49"/>
      <c r="O16" s="49"/>
    </row>
    <row r="17" spans="1:15" s="7" customFormat="1" ht="15" customHeight="1">
      <c r="A17" s="105"/>
      <c r="B17" s="108"/>
      <c r="C17" s="101"/>
      <c r="D17" s="99"/>
      <c r="E17" s="99"/>
      <c r="F17" s="16" t="s">
        <v>1179</v>
      </c>
      <c r="G17" s="16">
        <v>1</v>
      </c>
      <c r="H17" s="99"/>
      <c r="I17" s="99"/>
      <c r="J17" s="101"/>
      <c r="K17" s="48"/>
      <c r="L17" s="49"/>
      <c r="M17" s="49"/>
      <c r="N17" s="49"/>
      <c r="O17" s="49"/>
    </row>
    <row r="18" spans="1:16" s="7" customFormat="1" ht="15" customHeight="1">
      <c r="A18" s="93" t="s">
        <v>720</v>
      </c>
      <c r="B18" s="94" t="s">
        <v>1319</v>
      </c>
      <c r="C18" s="95" t="e">
        <f>Лист1!#REF!</f>
        <v>#REF!</v>
      </c>
      <c r="D18" s="96" t="s">
        <v>1320</v>
      </c>
      <c r="E18" s="96">
        <v>0.15</v>
      </c>
      <c r="F18" s="16" t="s">
        <v>1153</v>
      </c>
      <c r="G18" s="16">
        <v>0</v>
      </c>
      <c r="H18" s="96" t="s">
        <v>181</v>
      </c>
      <c r="I18" s="96">
        <v>1</v>
      </c>
      <c r="J18" s="95">
        <v>0.15</v>
      </c>
      <c r="K18" s="48"/>
      <c r="L18" s="9"/>
      <c r="M18" s="49"/>
      <c r="N18" s="49"/>
      <c r="O18" s="9" t="s">
        <v>503</v>
      </c>
      <c r="P18" s="7" t="s">
        <v>502</v>
      </c>
    </row>
    <row r="19" spans="1:15" s="7" customFormat="1" ht="15" customHeight="1">
      <c r="A19" s="93"/>
      <c r="B19" s="94"/>
      <c r="C19" s="95"/>
      <c r="D19" s="96"/>
      <c r="E19" s="96"/>
      <c r="F19" s="16" t="s">
        <v>739</v>
      </c>
      <c r="G19" s="16">
        <v>4</v>
      </c>
      <c r="H19" s="96"/>
      <c r="I19" s="96"/>
      <c r="J19" s="95"/>
      <c r="K19" s="48"/>
      <c r="L19" s="49"/>
      <c r="M19" s="49"/>
      <c r="N19" s="49"/>
      <c r="O19" s="49"/>
    </row>
    <row r="20" spans="1:16" s="7" customFormat="1" ht="15" customHeight="1">
      <c r="A20" s="93" t="s">
        <v>721</v>
      </c>
      <c r="B20" s="94" t="s">
        <v>1321</v>
      </c>
      <c r="C20" s="95" t="e">
        <f>Лист1!#REF!</f>
        <v>#REF!</v>
      </c>
      <c r="D20" s="96" t="s">
        <v>1322</v>
      </c>
      <c r="E20" s="96">
        <v>0.15</v>
      </c>
      <c r="F20" s="16" t="s">
        <v>1153</v>
      </c>
      <c r="G20" s="16">
        <v>0</v>
      </c>
      <c r="H20" s="96" t="s">
        <v>182</v>
      </c>
      <c r="I20" s="96">
        <v>1</v>
      </c>
      <c r="J20" s="95">
        <v>0.15</v>
      </c>
      <c r="K20" s="48"/>
      <c r="L20" s="49"/>
      <c r="M20" s="49"/>
      <c r="N20" s="49"/>
      <c r="O20" s="49" t="s">
        <v>783</v>
      </c>
      <c r="P20" s="7" t="s">
        <v>853</v>
      </c>
    </row>
    <row r="21" spans="1:15" s="7" customFormat="1" ht="15" customHeight="1">
      <c r="A21" s="93"/>
      <c r="B21" s="94"/>
      <c r="C21" s="95"/>
      <c r="D21" s="96"/>
      <c r="E21" s="96"/>
      <c r="F21" s="16" t="s">
        <v>739</v>
      </c>
      <c r="G21" s="16">
        <v>4</v>
      </c>
      <c r="H21" s="96"/>
      <c r="I21" s="96"/>
      <c r="J21" s="95"/>
      <c r="K21" s="48"/>
      <c r="L21" s="49"/>
      <c r="M21" s="49"/>
      <c r="N21" s="49"/>
      <c r="O21" s="49"/>
    </row>
    <row r="22" spans="1:16" s="7" customFormat="1" ht="15" customHeight="1">
      <c r="A22" s="93" t="s">
        <v>722</v>
      </c>
      <c r="B22" s="94" t="s">
        <v>1323</v>
      </c>
      <c r="C22" s="95" t="e">
        <f>Лист1!#REF!*100/Лист1!#REF!</f>
        <v>#REF!</v>
      </c>
      <c r="D22" s="96" t="s">
        <v>1324</v>
      </c>
      <c r="E22" s="96">
        <v>0.2</v>
      </c>
      <c r="F22" s="16" t="s">
        <v>1353</v>
      </c>
      <c r="G22" s="16">
        <v>0</v>
      </c>
      <c r="H22" s="96" t="s">
        <v>183</v>
      </c>
      <c r="I22" s="96">
        <v>1</v>
      </c>
      <c r="J22" s="95">
        <v>0.2</v>
      </c>
      <c r="K22" s="48"/>
      <c r="L22" s="9" t="s">
        <v>396</v>
      </c>
      <c r="M22" s="9" t="e">
        <f>IF(inrange(C22,L22),0,1)</f>
        <v>#NAME?</v>
      </c>
      <c r="N22" s="49"/>
      <c r="O22" s="9" t="s">
        <v>784</v>
      </c>
      <c r="P22" s="7" t="s">
        <v>854</v>
      </c>
    </row>
    <row r="23" spans="1:15" s="7" customFormat="1" ht="15" customHeight="1">
      <c r="A23" s="93"/>
      <c r="B23" s="94"/>
      <c r="C23" s="95"/>
      <c r="D23" s="96"/>
      <c r="E23" s="96"/>
      <c r="F23" s="16" t="s">
        <v>1224</v>
      </c>
      <c r="G23" s="16">
        <v>1</v>
      </c>
      <c r="H23" s="96"/>
      <c r="I23" s="96"/>
      <c r="J23" s="95"/>
      <c r="K23" s="48"/>
      <c r="L23" s="49"/>
      <c r="M23" s="49"/>
      <c r="N23" s="49"/>
      <c r="O23" s="49"/>
    </row>
    <row r="24" spans="1:15" s="7" customFormat="1" ht="15" customHeight="1">
      <c r="A24" s="93"/>
      <c r="B24" s="94"/>
      <c r="C24" s="95"/>
      <c r="D24" s="96"/>
      <c r="E24" s="96"/>
      <c r="F24" s="16" t="s">
        <v>1225</v>
      </c>
      <c r="G24" s="16">
        <v>1</v>
      </c>
      <c r="H24" s="96"/>
      <c r="I24" s="96"/>
      <c r="J24" s="95"/>
      <c r="K24" s="48"/>
      <c r="L24" s="49"/>
      <c r="M24" s="49"/>
      <c r="N24" s="49"/>
      <c r="O24" s="49"/>
    </row>
    <row r="25" spans="1:15" s="7" customFormat="1" ht="15" customHeight="1">
      <c r="A25" s="93"/>
      <c r="B25" s="94"/>
      <c r="C25" s="95"/>
      <c r="D25" s="96"/>
      <c r="E25" s="96"/>
      <c r="F25" s="16" t="s">
        <v>1226</v>
      </c>
      <c r="G25" s="16">
        <v>2</v>
      </c>
      <c r="H25" s="96"/>
      <c r="I25" s="96"/>
      <c r="J25" s="95"/>
      <c r="K25" s="48"/>
      <c r="L25" s="49"/>
      <c r="M25" s="49"/>
      <c r="N25" s="49"/>
      <c r="O25" s="49"/>
    </row>
    <row r="26" spans="1:16" s="7" customFormat="1" ht="15" customHeight="1">
      <c r="A26" s="93" t="s">
        <v>723</v>
      </c>
      <c r="B26" s="94" t="s">
        <v>1325</v>
      </c>
      <c r="C26" s="95" t="e">
        <f>Лист1!#REF!*100/Лист1!#REF!</f>
        <v>#REF!</v>
      </c>
      <c r="D26" s="96" t="s">
        <v>1326</v>
      </c>
      <c r="E26" s="96">
        <v>0.25</v>
      </c>
      <c r="F26" s="16" t="s">
        <v>1353</v>
      </c>
      <c r="G26" s="16">
        <v>0</v>
      </c>
      <c r="H26" s="96" t="s">
        <v>184</v>
      </c>
      <c r="I26" s="96">
        <v>0</v>
      </c>
      <c r="J26" s="95">
        <v>0</v>
      </c>
      <c r="K26" s="48"/>
      <c r="L26" s="49" t="s">
        <v>396</v>
      </c>
      <c r="M26" s="9" t="e">
        <f>IF(inrange(C26,L26),0,1)</f>
        <v>#NAME?</v>
      </c>
      <c r="N26" s="49"/>
      <c r="O26" s="49" t="s">
        <v>785</v>
      </c>
      <c r="P26" s="7" t="s">
        <v>855</v>
      </c>
    </row>
    <row r="27" spans="1:15" s="7" customFormat="1" ht="15" customHeight="1">
      <c r="A27" s="93"/>
      <c r="B27" s="94"/>
      <c r="C27" s="95"/>
      <c r="D27" s="96"/>
      <c r="E27" s="96"/>
      <c r="F27" s="16" t="s">
        <v>1224</v>
      </c>
      <c r="G27" s="16">
        <v>1</v>
      </c>
      <c r="H27" s="96"/>
      <c r="I27" s="96"/>
      <c r="J27" s="95"/>
      <c r="K27" s="48"/>
      <c r="L27" s="49"/>
      <c r="M27" s="49"/>
      <c r="N27" s="49"/>
      <c r="O27" s="49"/>
    </row>
    <row r="28" spans="1:15" s="7" customFormat="1" ht="15" customHeight="1">
      <c r="A28" s="93"/>
      <c r="B28" s="94"/>
      <c r="C28" s="95"/>
      <c r="D28" s="96"/>
      <c r="E28" s="96"/>
      <c r="F28" s="16" t="s">
        <v>1225</v>
      </c>
      <c r="G28" s="16">
        <v>1</v>
      </c>
      <c r="H28" s="96"/>
      <c r="I28" s="96"/>
      <c r="J28" s="95"/>
      <c r="K28" s="48"/>
      <c r="L28" s="49"/>
      <c r="M28" s="49"/>
      <c r="N28" s="49"/>
      <c r="O28" s="49"/>
    </row>
    <row r="29" spans="1:15" s="7" customFormat="1" ht="15" customHeight="1">
      <c r="A29" s="93"/>
      <c r="B29" s="94"/>
      <c r="C29" s="95"/>
      <c r="D29" s="96"/>
      <c r="E29" s="96"/>
      <c r="F29" s="16" t="s">
        <v>1226</v>
      </c>
      <c r="G29" s="16">
        <v>2</v>
      </c>
      <c r="H29" s="96"/>
      <c r="I29" s="96"/>
      <c r="J29" s="95"/>
      <c r="K29" s="48"/>
      <c r="L29" s="49"/>
      <c r="M29" s="49"/>
      <c r="N29" s="49"/>
      <c r="O29" s="49"/>
    </row>
    <row r="30" spans="1:16" s="7" customFormat="1" ht="15" customHeight="1">
      <c r="A30" s="93" t="s">
        <v>724</v>
      </c>
      <c r="B30" s="94" t="s">
        <v>1327</v>
      </c>
      <c r="C30" s="95" t="e">
        <f>Лист1!#REF!</f>
        <v>#REF!</v>
      </c>
      <c r="D30" s="96" t="s">
        <v>1328</v>
      </c>
      <c r="E30" s="96">
        <v>0.15</v>
      </c>
      <c r="F30" s="16" t="s">
        <v>1153</v>
      </c>
      <c r="G30" s="16">
        <v>0</v>
      </c>
      <c r="H30" s="96" t="s">
        <v>185</v>
      </c>
      <c r="I30" s="96">
        <v>0</v>
      </c>
      <c r="J30" s="95">
        <v>0</v>
      </c>
      <c r="K30" s="48"/>
      <c r="L30" s="49"/>
      <c r="M30" s="49"/>
      <c r="N30" s="49"/>
      <c r="O30" s="49" t="s">
        <v>505</v>
      </c>
      <c r="P30" s="7" t="s">
        <v>504</v>
      </c>
    </row>
    <row r="31" spans="1:15" s="7" customFormat="1" ht="15" customHeight="1">
      <c r="A31" s="93"/>
      <c r="B31" s="94"/>
      <c r="C31" s="95"/>
      <c r="D31" s="96"/>
      <c r="E31" s="96"/>
      <c r="F31" s="16" t="s">
        <v>739</v>
      </c>
      <c r="G31" s="16">
        <v>4</v>
      </c>
      <c r="H31" s="96"/>
      <c r="I31" s="96"/>
      <c r="J31" s="95"/>
      <c r="K31" s="48"/>
      <c r="L31" s="49"/>
      <c r="M31" s="49"/>
      <c r="N31" s="49"/>
      <c r="O31" s="49"/>
    </row>
    <row r="32" spans="1:16" s="7" customFormat="1" ht="15" customHeight="1">
      <c r="A32" s="93" t="s">
        <v>725</v>
      </c>
      <c r="B32" s="95" t="s">
        <v>1329</v>
      </c>
      <c r="C32" s="95" t="e">
        <f>Лист1!#REF!</f>
        <v>#REF!</v>
      </c>
      <c r="D32" s="95" t="s">
        <v>1330</v>
      </c>
      <c r="E32" s="95">
        <v>0.1</v>
      </c>
      <c r="F32" s="16" t="s">
        <v>1153</v>
      </c>
      <c r="G32" s="16">
        <v>0</v>
      </c>
      <c r="H32" s="95" t="s">
        <v>186</v>
      </c>
      <c r="I32" s="95">
        <v>0</v>
      </c>
      <c r="J32" s="95">
        <v>0</v>
      </c>
      <c r="K32" s="48"/>
      <c r="L32" s="49"/>
      <c r="M32" s="49"/>
      <c r="N32" s="49"/>
      <c r="O32" s="49" t="s">
        <v>507</v>
      </c>
      <c r="P32" s="7" t="s">
        <v>506</v>
      </c>
    </row>
    <row r="33" spans="1:15" s="7" customFormat="1" ht="15" customHeight="1">
      <c r="A33" s="93"/>
      <c r="B33" s="95"/>
      <c r="C33" s="95"/>
      <c r="D33" s="95"/>
      <c r="E33" s="95"/>
      <c r="F33" s="16" t="s">
        <v>739</v>
      </c>
      <c r="G33" s="16">
        <v>4</v>
      </c>
      <c r="H33" s="95"/>
      <c r="I33" s="95"/>
      <c r="J33" s="95"/>
      <c r="K33" s="48"/>
      <c r="L33" s="49"/>
      <c r="M33" s="49"/>
      <c r="N33" s="49"/>
      <c r="O33" s="49"/>
    </row>
    <row r="34" spans="1:15" s="7" customFormat="1" ht="15" customHeight="1">
      <c r="A34" s="23" t="s">
        <v>1136</v>
      </c>
      <c r="B34" s="14" t="s">
        <v>1331</v>
      </c>
      <c r="C34" s="14" t="e">
        <f>Лист1!#REF!</f>
        <v>#REF!</v>
      </c>
      <c r="D34" s="14" t="s">
        <v>1332</v>
      </c>
      <c r="E34" s="14"/>
      <c r="F34" s="16"/>
      <c r="G34" s="16"/>
      <c r="H34" s="14" t="s">
        <v>187</v>
      </c>
      <c r="I34" s="14"/>
      <c r="J34" s="14"/>
      <c r="K34" s="48"/>
      <c r="L34" s="49"/>
      <c r="M34" s="49"/>
      <c r="N34" s="49"/>
      <c r="O34" s="49"/>
    </row>
    <row r="35" spans="1:15" s="7" customFormat="1" ht="15" customHeight="1">
      <c r="A35" s="23" t="s">
        <v>1351</v>
      </c>
      <c r="B35" s="14" t="s">
        <v>1333</v>
      </c>
      <c r="C35" s="14" t="e">
        <f>Лист1!#REF!+50</f>
        <v>#REF!</v>
      </c>
      <c r="D35" s="14" t="s">
        <v>1334</v>
      </c>
      <c r="E35" s="14"/>
      <c r="F35" s="16"/>
      <c r="G35" s="16"/>
      <c r="H35" s="14" t="s">
        <v>188</v>
      </c>
      <c r="I35" s="14"/>
      <c r="J35" s="14"/>
      <c r="K35" s="48"/>
      <c r="L35" s="49"/>
      <c r="M35" s="49"/>
      <c r="N35" s="49"/>
      <c r="O35" s="49"/>
    </row>
    <row r="36" spans="1:15" s="7" customFormat="1" ht="15" customHeight="1">
      <c r="A36" s="23" t="s">
        <v>1352</v>
      </c>
      <c r="B36" s="14" t="s">
        <v>1335</v>
      </c>
      <c r="C36" s="14" t="e">
        <f>Лист1!#REF!+100</f>
        <v>#REF!</v>
      </c>
      <c r="D36" s="14" t="s">
        <v>1336</v>
      </c>
      <c r="E36" s="14"/>
      <c r="F36" s="16"/>
      <c r="G36" s="16"/>
      <c r="H36" s="14" t="s">
        <v>189</v>
      </c>
      <c r="I36" s="14"/>
      <c r="J36" s="14"/>
      <c r="K36" s="48"/>
      <c r="L36" s="49"/>
      <c r="M36" s="49"/>
      <c r="N36" s="49"/>
      <c r="O36" s="49"/>
    </row>
    <row r="37" spans="1:16" s="7" customFormat="1" ht="12.75" customHeight="1">
      <c r="A37" s="93" t="s">
        <v>726</v>
      </c>
      <c r="B37" s="94" t="s">
        <v>1337</v>
      </c>
      <c r="C37" s="95" t="e">
        <f>Лист1!#REF!*100/Лист1!#REF!</f>
        <v>#REF!</v>
      </c>
      <c r="D37" s="110" t="s">
        <v>1338</v>
      </c>
      <c r="E37" s="110">
        <v>0.15</v>
      </c>
      <c r="F37" s="16" t="s">
        <v>1132</v>
      </c>
      <c r="G37" s="21">
        <v>1</v>
      </c>
      <c r="H37" s="110" t="s">
        <v>190</v>
      </c>
      <c r="I37" s="110">
        <v>1</v>
      </c>
      <c r="J37" s="110">
        <v>0.15</v>
      </c>
      <c r="K37" s="48"/>
      <c r="L37" s="49"/>
      <c r="M37" s="49"/>
      <c r="N37" s="49"/>
      <c r="O37" s="49" t="s">
        <v>509</v>
      </c>
      <c r="P37" s="7" t="s">
        <v>508</v>
      </c>
    </row>
    <row r="38" spans="1:15" s="7" customFormat="1" ht="12.75">
      <c r="A38" s="93"/>
      <c r="B38" s="94"/>
      <c r="C38" s="95"/>
      <c r="D38" s="110"/>
      <c r="E38" s="110"/>
      <c r="F38" s="16" t="s">
        <v>1133</v>
      </c>
      <c r="G38" s="21">
        <v>1</v>
      </c>
      <c r="H38" s="110"/>
      <c r="I38" s="110"/>
      <c r="J38" s="110"/>
      <c r="K38" s="48"/>
      <c r="L38" s="49"/>
      <c r="M38" s="49"/>
      <c r="N38" s="49"/>
      <c r="O38" s="49"/>
    </row>
    <row r="39" spans="1:15" s="7" customFormat="1" ht="12.75">
      <c r="A39" s="93"/>
      <c r="B39" s="94"/>
      <c r="C39" s="95"/>
      <c r="D39" s="110"/>
      <c r="E39" s="110"/>
      <c r="F39" s="16" t="s">
        <v>1134</v>
      </c>
      <c r="G39" s="21">
        <v>1</v>
      </c>
      <c r="H39" s="110"/>
      <c r="I39" s="110"/>
      <c r="J39" s="110"/>
      <c r="K39" s="48"/>
      <c r="L39" s="9"/>
      <c r="M39" s="49"/>
      <c r="N39" s="49"/>
      <c r="O39" s="9"/>
    </row>
    <row r="40" spans="1:15" s="7" customFormat="1" ht="12.75">
      <c r="A40" s="93"/>
      <c r="B40" s="94"/>
      <c r="C40" s="95"/>
      <c r="D40" s="110"/>
      <c r="E40" s="110"/>
      <c r="F40" s="16" t="s">
        <v>1135</v>
      </c>
      <c r="G40" s="21">
        <v>1</v>
      </c>
      <c r="H40" s="110"/>
      <c r="I40" s="110"/>
      <c r="J40" s="110"/>
      <c r="K40" s="48"/>
      <c r="L40" s="49"/>
      <c r="M40" s="49"/>
      <c r="N40" s="49"/>
      <c r="O40" s="49"/>
    </row>
    <row r="41" spans="1:16" s="7" customFormat="1" ht="12.75" customHeight="1">
      <c r="A41" s="93" t="s">
        <v>312</v>
      </c>
      <c r="B41" s="94" t="s">
        <v>1339</v>
      </c>
      <c r="C41" s="95" t="e">
        <f>Лист1!#REF!</f>
        <v>#REF!</v>
      </c>
      <c r="D41" s="96" t="s">
        <v>1340</v>
      </c>
      <c r="E41" s="96">
        <v>0.1</v>
      </c>
      <c r="F41" s="16" t="s">
        <v>1153</v>
      </c>
      <c r="G41" s="16">
        <v>0</v>
      </c>
      <c r="H41" s="96" t="s">
        <v>191</v>
      </c>
      <c r="I41" s="96">
        <v>1</v>
      </c>
      <c r="J41" s="95">
        <v>0.1</v>
      </c>
      <c r="K41" s="48"/>
      <c r="L41" s="49"/>
      <c r="M41" s="49"/>
      <c r="N41" s="49"/>
      <c r="O41" s="49" t="s">
        <v>511</v>
      </c>
      <c r="P41" s="7" t="s">
        <v>510</v>
      </c>
    </row>
    <row r="42" spans="1:15" s="7" customFormat="1" ht="12.75">
      <c r="A42" s="93"/>
      <c r="B42" s="94"/>
      <c r="C42" s="95"/>
      <c r="D42" s="96"/>
      <c r="E42" s="96"/>
      <c r="F42" s="16" t="s">
        <v>739</v>
      </c>
      <c r="G42" s="16">
        <v>4</v>
      </c>
      <c r="H42" s="96"/>
      <c r="I42" s="96"/>
      <c r="J42" s="95"/>
      <c r="K42" s="48"/>
      <c r="L42" s="49"/>
      <c r="M42" s="49"/>
      <c r="N42" s="49"/>
      <c r="O42" s="49"/>
    </row>
    <row r="43" spans="1:16" s="7" customFormat="1" ht="12.75" customHeight="1">
      <c r="A43" s="93" t="s">
        <v>727</v>
      </c>
      <c r="B43" s="94" t="s">
        <v>1341</v>
      </c>
      <c r="C43" s="95" t="e">
        <f>Лист1!#REF!</f>
        <v>#REF!</v>
      </c>
      <c r="D43" s="96" t="s">
        <v>1342</v>
      </c>
      <c r="E43" s="96">
        <v>0.1</v>
      </c>
      <c r="F43" s="16" t="s">
        <v>1359</v>
      </c>
      <c r="G43" s="16">
        <v>1</v>
      </c>
      <c r="H43" s="96" t="s">
        <v>192</v>
      </c>
      <c r="I43" s="96">
        <v>0.75</v>
      </c>
      <c r="J43" s="95">
        <v>0.075</v>
      </c>
      <c r="K43" s="48"/>
      <c r="L43" s="49" t="s">
        <v>397</v>
      </c>
      <c r="M43" s="9" t="e">
        <f>IF(inrange(C43,L43),0,1)</f>
        <v>#NAME?</v>
      </c>
      <c r="N43" s="49"/>
      <c r="O43" s="49" t="s">
        <v>513</v>
      </c>
      <c r="P43" s="7" t="s">
        <v>512</v>
      </c>
    </row>
    <row r="44" spans="1:15" s="7" customFormat="1" ht="12.75">
      <c r="A44" s="93"/>
      <c r="B44" s="94"/>
      <c r="C44" s="95"/>
      <c r="D44" s="96"/>
      <c r="E44" s="96"/>
      <c r="F44" s="16" t="s">
        <v>1360</v>
      </c>
      <c r="G44" s="16">
        <v>1</v>
      </c>
      <c r="H44" s="96"/>
      <c r="I44" s="96"/>
      <c r="J44" s="95"/>
      <c r="K44" s="48"/>
      <c r="L44" s="49"/>
      <c r="M44" s="9"/>
      <c r="N44" s="49"/>
      <c r="O44" s="49"/>
    </row>
    <row r="45" spans="1:15" s="7" customFormat="1" ht="12.75">
      <c r="A45" s="93"/>
      <c r="B45" s="94"/>
      <c r="C45" s="95"/>
      <c r="D45" s="96"/>
      <c r="E45" s="96"/>
      <c r="F45" s="16" t="s">
        <v>1361</v>
      </c>
      <c r="G45" s="16">
        <v>1</v>
      </c>
      <c r="H45" s="96"/>
      <c r="I45" s="96"/>
      <c r="J45" s="95"/>
      <c r="K45" s="48"/>
      <c r="L45" s="9"/>
      <c r="M45" s="49"/>
      <c r="N45" s="49"/>
      <c r="O45" s="9"/>
    </row>
    <row r="46" spans="1:15" s="7" customFormat="1" ht="12.75">
      <c r="A46" s="93"/>
      <c r="B46" s="94"/>
      <c r="C46" s="95"/>
      <c r="D46" s="96"/>
      <c r="E46" s="96"/>
      <c r="F46" s="16" t="s">
        <v>1362</v>
      </c>
      <c r="G46" s="16">
        <v>1</v>
      </c>
      <c r="H46" s="96"/>
      <c r="I46" s="96"/>
      <c r="J46" s="95"/>
      <c r="K46" s="48"/>
      <c r="L46" s="49"/>
      <c r="M46" s="49"/>
      <c r="N46" s="49"/>
      <c r="O46" s="49"/>
    </row>
    <row r="47" spans="1:16" s="7" customFormat="1" ht="12.75" customHeight="1">
      <c r="A47" s="93" t="s">
        <v>728</v>
      </c>
      <c r="B47" s="94" t="s">
        <v>1343</v>
      </c>
      <c r="C47" s="95" t="e">
        <f>Лист1!#REF!</f>
        <v>#REF!</v>
      </c>
      <c r="D47" s="96" t="s">
        <v>1344</v>
      </c>
      <c r="E47" s="96">
        <v>0.2</v>
      </c>
      <c r="F47" s="16" t="s">
        <v>1153</v>
      </c>
      <c r="G47" s="16">
        <v>0</v>
      </c>
      <c r="H47" s="96" t="s">
        <v>193</v>
      </c>
      <c r="I47" s="96">
        <v>1</v>
      </c>
      <c r="J47" s="95">
        <v>0.2</v>
      </c>
      <c r="K47" s="48"/>
      <c r="L47" s="49"/>
      <c r="M47" s="49"/>
      <c r="N47" s="49"/>
      <c r="O47" s="49" t="s">
        <v>786</v>
      </c>
      <c r="P47" s="7" t="s">
        <v>856</v>
      </c>
    </row>
    <row r="48" spans="1:15" s="7" customFormat="1" ht="12.75">
      <c r="A48" s="93"/>
      <c r="B48" s="94"/>
      <c r="C48" s="95"/>
      <c r="D48" s="96"/>
      <c r="E48" s="96"/>
      <c r="F48" s="16" t="s">
        <v>739</v>
      </c>
      <c r="G48" s="16">
        <v>4</v>
      </c>
      <c r="H48" s="96"/>
      <c r="I48" s="96"/>
      <c r="J48" s="95"/>
      <c r="K48" s="48"/>
      <c r="L48" s="49"/>
      <c r="M48" s="49"/>
      <c r="N48" s="49"/>
      <c r="O48" s="49"/>
    </row>
    <row r="49" spans="1:16" s="7" customFormat="1" ht="12.75" customHeight="1">
      <c r="A49" s="93" t="s">
        <v>729</v>
      </c>
      <c r="B49" s="94" t="s">
        <v>1345</v>
      </c>
      <c r="C49" s="95" t="e">
        <f>Лист1!#REF!*100/Лист1!#REF!</f>
        <v>#REF!</v>
      </c>
      <c r="D49" s="96" t="s">
        <v>1346</v>
      </c>
      <c r="E49" s="96">
        <v>0.15</v>
      </c>
      <c r="F49" s="22" t="s">
        <v>1363</v>
      </c>
      <c r="G49" s="22">
        <v>1</v>
      </c>
      <c r="H49" s="96" t="s">
        <v>194</v>
      </c>
      <c r="I49" s="96">
        <v>0.25</v>
      </c>
      <c r="J49" s="95">
        <v>0.0375</v>
      </c>
      <c r="K49" s="48"/>
      <c r="L49" s="9" t="s">
        <v>396</v>
      </c>
      <c r="M49" s="9" t="e">
        <f>IF(inrange(C49,L49),0,1)</f>
        <v>#NAME?</v>
      </c>
      <c r="N49" s="49"/>
      <c r="O49" s="9" t="s">
        <v>515</v>
      </c>
      <c r="P49" s="7" t="s">
        <v>514</v>
      </c>
    </row>
    <row r="50" spans="1:15" s="7" customFormat="1" ht="12.75">
      <c r="A50" s="93"/>
      <c r="B50" s="94"/>
      <c r="C50" s="95"/>
      <c r="D50" s="96"/>
      <c r="E50" s="96"/>
      <c r="F50" s="22" t="s">
        <v>1364</v>
      </c>
      <c r="G50" s="22">
        <v>1</v>
      </c>
      <c r="H50" s="96"/>
      <c r="I50" s="96"/>
      <c r="J50" s="95"/>
      <c r="K50" s="48"/>
      <c r="L50" s="49"/>
      <c r="M50" s="49"/>
      <c r="N50" s="49"/>
      <c r="O50" s="49"/>
    </row>
    <row r="51" spans="1:15" s="7" customFormat="1" ht="12.75">
      <c r="A51" s="93"/>
      <c r="B51" s="94"/>
      <c r="C51" s="95"/>
      <c r="D51" s="96"/>
      <c r="E51" s="96"/>
      <c r="F51" s="22" t="s">
        <v>1365</v>
      </c>
      <c r="G51" s="22">
        <v>1</v>
      </c>
      <c r="H51" s="96"/>
      <c r="I51" s="96"/>
      <c r="J51" s="95"/>
      <c r="K51" s="48"/>
      <c r="L51" s="49"/>
      <c r="M51" s="49"/>
      <c r="N51" s="49"/>
      <c r="O51" s="49"/>
    </row>
    <row r="52" spans="1:15" s="7" customFormat="1" ht="12.75">
      <c r="A52" s="93"/>
      <c r="B52" s="94"/>
      <c r="C52" s="95"/>
      <c r="D52" s="96"/>
      <c r="E52" s="96"/>
      <c r="F52" s="22" t="s">
        <v>1357</v>
      </c>
      <c r="G52" s="22">
        <v>1</v>
      </c>
      <c r="H52" s="96"/>
      <c r="I52" s="96"/>
      <c r="J52" s="95"/>
      <c r="K52" s="48"/>
      <c r="L52" s="49"/>
      <c r="M52" s="49"/>
      <c r="N52" s="49"/>
      <c r="O52" s="49"/>
    </row>
    <row r="53" spans="1:16" s="7" customFormat="1" ht="12.75" customHeight="1">
      <c r="A53" s="93" t="s">
        <v>730</v>
      </c>
      <c r="B53" s="94" t="s">
        <v>1347</v>
      </c>
      <c r="C53" s="95" t="e">
        <f>Лист1!#REF!*100/Лист1!#REF!</f>
        <v>#REF!</v>
      </c>
      <c r="D53" s="96" t="s">
        <v>1348</v>
      </c>
      <c r="E53" s="96">
        <v>0.15</v>
      </c>
      <c r="F53" s="22" t="s">
        <v>1366</v>
      </c>
      <c r="G53" s="22">
        <v>1</v>
      </c>
      <c r="H53" s="96" t="s">
        <v>195</v>
      </c>
      <c r="I53" s="96">
        <v>0.25</v>
      </c>
      <c r="J53" s="95">
        <v>0.0375</v>
      </c>
      <c r="K53" s="48"/>
      <c r="L53" s="9" t="s">
        <v>396</v>
      </c>
      <c r="M53" s="9" t="e">
        <f>IF(inrange(C53,L53),0,1)</f>
        <v>#NAME?</v>
      </c>
      <c r="N53" s="49"/>
      <c r="O53" s="9" t="s">
        <v>517</v>
      </c>
      <c r="P53" s="7" t="s">
        <v>516</v>
      </c>
    </row>
    <row r="54" spans="1:15" s="7" customFormat="1" ht="12.75">
      <c r="A54" s="93"/>
      <c r="B54" s="94"/>
      <c r="C54" s="95"/>
      <c r="D54" s="96"/>
      <c r="E54" s="96"/>
      <c r="F54" s="22" t="s">
        <v>1367</v>
      </c>
      <c r="G54" s="22">
        <v>1</v>
      </c>
      <c r="H54" s="96"/>
      <c r="I54" s="96"/>
      <c r="J54" s="95"/>
      <c r="K54" s="48"/>
      <c r="L54" s="49"/>
      <c r="M54" s="49"/>
      <c r="N54" s="49"/>
      <c r="O54" s="49"/>
    </row>
    <row r="55" spans="1:15" s="7" customFormat="1" ht="12.75">
      <c r="A55" s="93"/>
      <c r="B55" s="94"/>
      <c r="C55" s="95"/>
      <c r="D55" s="96"/>
      <c r="E55" s="96"/>
      <c r="F55" s="22" t="s">
        <v>1368</v>
      </c>
      <c r="G55" s="22">
        <v>1</v>
      </c>
      <c r="H55" s="96"/>
      <c r="I55" s="96"/>
      <c r="J55" s="95"/>
      <c r="K55" s="48"/>
      <c r="L55" s="9"/>
      <c r="M55" s="49"/>
      <c r="N55" s="49"/>
      <c r="O55" s="9"/>
    </row>
    <row r="56" spans="1:15" s="7" customFormat="1" ht="12.75">
      <c r="A56" s="93"/>
      <c r="B56" s="94"/>
      <c r="C56" s="95"/>
      <c r="D56" s="96"/>
      <c r="E56" s="96"/>
      <c r="F56" s="22" t="s">
        <v>1369</v>
      </c>
      <c r="G56" s="22">
        <v>1</v>
      </c>
      <c r="H56" s="96"/>
      <c r="I56" s="96"/>
      <c r="J56" s="95"/>
      <c r="K56" s="48"/>
      <c r="L56" s="49"/>
      <c r="M56" s="49"/>
      <c r="N56" s="49"/>
      <c r="O56" s="49"/>
    </row>
    <row r="57" spans="1:16" s="7" customFormat="1" ht="12.75">
      <c r="A57" s="103" t="s">
        <v>1180</v>
      </c>
      <c r="B57" s="106" t="s">
        <v>1092</v>
      </c>
      <c r="C57" s="100" t="e">
        <f>Лист1!#REF!/Лист1!#REF!</f>
        <v>#REF!</v>
      </c>
      <c r="D57" s="98" t="s">
        <v>1093</v>
      </c>
      <c r="E57" s="98">
        <v>0.15</v>
      </c>
      <c r="F57" s="22" t="s">
        <v>1153</v>
      </c>
      <c r="G57" s="22">
        <v>0</v>
      </c>
      <c r="H57" s="98" t="s">
        <v>1094</v>
      </c>
      <c r="I57" s="98">
        <v>0.25</v>
      </c>
      <c r="J57" s="100">
        <v>0.0375</v>
      </c>
      <c r="K57" s="48"/>
      <c r="L57" s="49" t="s">
        <v>398</v>
      </c>
      <c r="M57" s="49" t="e">
        <f>IF(inrange(C57,L57),0,1)</f>
        <v>#NAME?</v>
      </c>
      <c r="N57" s="49"/>
      <c r="O57" s="49" t="s">
        <v>519</v>
      </c>
      <c r="P57" s="7" t="s">
        <v>518</v>
      </c>
    </row>
    <row r="58" spans="1:15" s="7" customFormat="1" ht="12.75">
      <c r="A58" s="104"/>
      <c r="B58" s="107"/>
      <c r="C58" s="109"/>
      <c r="D58" s="102"/>
      <c r="E58" s="102"/>
      <c r="F58" s="22" t="s">
        <v>1181</v>
      </c>
      <c r="G58" s="22">
        <v>1</v>
      </c>
      <c r="H58" s="102"/>
      <c r="I58" s="102"/>
      <c r="J58" s="109"/>
      <c r="K58" s="48"/>
      <c r="L58" s="49"/>
      <c r="M58" s="49"/>
      <c r="N58" s="49"/>
      <c r="O58" s="49"/>
    </row>
    <row r="59" spans="1:15" s="7" customFormat="1" ht="12.75">
      <c r="A59" s="104"/>
      <c r="B59" s="107"/>
      <c r="C59" s="109"/>
      <c r="D59" s="102"/>
      <c r="E59" s="102"/>
      <c r="F59" s="22" t="s">
        <v>304</v>
      </c>
      <c r="G59" s="22">
        <v>1</v>
      </c>
      <c r="H59" s="102"/>
      <c r="I59" s="102"/>
      <c r="J59" s="109"/>
      <c r="K59" s="48"/>
      <c r="L59" s="49"/>
      <c r="M59" s="49"/>
      <c r="N59" s="49"/>
      <c r="O59" s="49"/>
    </row>
    <row r="60" spans="1:15" s="7" customFormat="1" ht="12.75">
      <c r="A60" s="105"/>
      <c r="B60" s="108"/>
      <c r="C60" s="101"/>
      <c r="D60" s="99"/>
      <c r="E60" s="99"/>
      <c r="F60" s="22" t="s">
        <v>1182</v>
      </c>
      <c r="G60" s="22">
        <v>2</v>
      </c>
      <c r="H60" s="99"/>
      <c r="I60" s="99"/>
      <c r="J60" s="101"/>
      <c r="K60" s="48"/>
      <c r="L60" s="49"/>
      <c r="M60" s="49"/>
      <c r="N60" s="49"/>
      <c r="O60" s="49"/>
    </row>
    <row r="61" spans="1:15" s="7" customFormat="1" ht="12.75">
      <c r="A61" s="111" t="s">
        <v>731</v>
      </c>
      <c r="B61" s="94" t="s">
        <v>1349</v>
      </c>
      <c r="C61" s="96" t="e">
        <f>Лист1!#REF!</f>
        <v>#REF!</v>
      </c>
      <c r="D61" s="110" t="s">
        <v>1350</v>
      </c>
      <c r="E61" s="110"/>
      <c r="F61" s="21" t="s">
        <v>739</v>
      </c>
      <c r="G61" s="21">
        <v>0</v>
      </c>
      <c r="H61" s="110" t="s">
        <v>196</v>
      </c>
      <c r="I61" s="110">
        <v>0</v>
      </c>
      <c r="J61" s="110"/>
      <c r="K61" s="48"/>
      <c r="L61" s="9"/>
      <c r="M61" s="9"/>
      <c r="N61" s="49"/>
      <c r="O61" s="9"/>
    </row>
    <row r="62" spans="1:15" s="7" customFormat="1" ht="12.75">
      <c r="A62" s="112"/>
      <c r="B62" s="95"/>
      <c r="C62" s="95"/>
      <c r="D62" s="110"/>
      <c r="E62" s="110"/>
      <c r="F62" s="21" t="s">
        <v>740</v>
      </c>
      <c r="G62" s="21">
        <v>4</v>
      </c>
      <c r="H62" s="110"/>
      <c r="I62" s="110"/>
      <c r="J62" s="110"/>
      <c r="K62" s="48"/>
      <c r="L62" s="49"/>
      <c r="M62" s="49"/>
      <c r="N62" s="49"/>
      <c r="O62" s="49"/>
    </row>
    <row r="63" spans="1:15" s="7" customFormat="1" ht="16.5" customHeight="1">
      <c r="A63" s="111" t="s">
        <v>310</v>
      </c>
      <c r="B63" s="94" t="s">
        <v>311</v>
      </c>
      <c r="C63" s="95" t="e">
        <f>Лист1!#REF!</f>
        <v>#REF!</v>
      </c>
      <c r="D63" s="96" t="s">
        <v>315</v>
      </c>
      <c r="E63" s="96"/>
      <c r="F63" s="16" t="s">
        <v>752</v>
      </c>
      <c r="G63" s="16">
        <v>0</v>
      </c>
      <c r="H63" s="96" t="s">
        <v>316</v>
      </c>
      <c r="I63" s="96">
        <v>0</v>
      </c>
      <c r="J63" s="95"/>
      <c r="K63" s="48"/>
      <c r="L63" s="9"/>
      <c r="M63" s="9"/>
      <c r="N63" s="49"/>
      <c r="O63" s="9"/>
    </row>
    <row r="64" spans="1:15" s="7" customFormat="1" ht="16.5" customHeight="1">
      <c r="A64" s="111"/>
      <c r="B64" s="94"/>
      <c r="C64" s="95"/>
      <c r="D64" s="96"/>
      <c r="E64" s="96"/>
      <c r="F64" s="16" t="s">
        <v>751</v>
      </c>
      <c r="G64" s="16">
        <v>4</v>
      </c>
      <c r="H64" s="96"/>
      <c r="I64" s="96"/>
      <c r="J64" s="95"/>
      <c r="K64" s="48"/>
      <c r="L64" s="49"/>
      <c r="M64" s="49"/>
      <c r="N64" s="49"/>
      <c r="O64" s="49"/>
    </row>
    <row r="65" spans="1:15" s="7" customFormat="1" ht="17.25" customHeight="1">
      <c r="A65" s="111" t="s">
        <v>733</v>
      </c>
      <c r="B65" s="94" t="s">
        <v>1457</v>
      </c>
      <c r="C65" s="95" t="e">
        <f>Лист1!#REF!</f>
        <v>#REF!</v>
      </c>
      <c r="D65" s="96" t="s">
        <v>1458</v>
      </c>
      <c r="E65" s="96"/>
      <c r="F65" s="16" t="s">
        <v>754</v>
      </c>
      <c r="G65" s="16">
        <v>0</v>
      </c>
      <c r="H65" s="96" t="s">
        <v>197</v>
      </c>
      <c r="I65" s="96">
        <v>0</v>
      </c>
      <c r="J65" s="95"/>
      <c r="K65" s="48"/>
      <c r="L65" s="49"/>
      <c r="M65" s="9"/>
      <c r="N65" s="49"/>
      <c r="O65" s="49"/>
    </row>
    <row r="66" spans="1:15" s="7" customFormat="1" ht="17.25" customHeight="1">
      <c r="A66" s="111"/>
      <c r="B66" s="94"/>
      <c r="C66" s="95"/>
      <c r="D66" s="96"/>
      <c r="E66" s="96"/>
      <c r="F66" s="16" t="s">
        <v>753</v>
      </c>
      <c r="G66" s="16">
        <v>4</v>
      </c>
      <c r="H66" s="96"/>
      <c r="I66" s="96"/>
      <c r="J66" s="95"/>
      <c r="K66" s="48"/>
      <c r="L66" s="49"/>
      <c r="M66" s="49"/>
      <c r="N66" s="49"/>
      <c r="O66" s="49"/>
    </row>
    <row r="67" spans="1:15" s="7" customFormat="1" ht="15" customHeight="1">
      <c r="A67" s="111" t="s">
        <v>732</v>
      </c>
      <c r="B67" s="94" t="s">
        <v>1459</v>
      </c>
      <c r="C67" s="95" t="e">
        <f>Лист1!#REF!</f>
        <v>#REF!</v>
      </c>
      <c r="D67" s="96" t="s">
        <v>1460</v>
      </c>
      <c r="E67" s="96"/>
      <c r="F67" s="16" t="s">
        <v>756</v>
      </c>
      <c r="G67" s="16">
        <v>0</v>
      </c>
      <c r="H67" s="96" t="s">
        <v>198</v>
      </c>
      <c r="I67" s="96">
        <v>0</v>
      </c>
      <c r="J67" s="95"/>
      <c r="K67" s="48"/>
      <c r="L67" s="49"/>
      <c r="M67" s="9"/>
      <c r="N67" s="49"/>
      <c r="O67" s="49"/>
    </row>
    <row r="68" spans="1:15" s="7" customFormat="1" ht="15" customHeight="1">
      <c r="A68" s="111"/>
      <c r="B68" s="94"/>
      <c r="C68" s="95"/>
      <c r="D68" s="96"/>
      <c r="E68" s="96"/>
      <c r="F68" s="16" t="s">
        <v>755</v>
      </c>
      <c r="G68" s="16">
        <v>4</v>
      </c>
      <c r="H68" s="96"/>
      <c r="I68" s="96"/>
      <c r="J68" s="95"/>
      <c r="K68" s="48"/>
      <c r="L68" s="49"/>
      <c r="M68" s="49"/>
      <c r="N68" s="49"/>
      <c r="O68" s="49"/>
    </row>
    <row r="69" spans="1:15" s="7" customFormat="1" ht="15" customHeight="1">
      <c r="A69" s="111" t="s">
        <v>1152</v>
      </c>
      <c r="B69" s="94" t="s">
        <v>1461</v>
      </c>
      <c r="C69" s="95" t="e">
        <f>Лист1!#REF!</f>
        <v>#REF!</v>
      </c>
      <c r="D69" s="96" t="s">
        <v>1462</v>
      </c>
      <c r="E69" s="96"/>
      <c r="F69" s="16" t="s">
        <v>757</v>
      </c>
      <c r="G69" s="16">
        <v>0</v>
      </c>
      <c r="H69" s="96" t="s">
        <v>199</v>
      </c>
      <c r="I69" s="96">
        <v>1</v>
      </c>
      <c r="J69" s="95"/>
      <c r="K69" s="48"/>
      <c r="L69" s="49"/>
      <c r="M69" s="49"/>
      <c r="N69" s="49"/>
      <c r="O69" s="49"/>
    </row>
    <row r="70" spans="1:15" s="7" customFormat="1" ht="12.75">
      <c r="A70" s="111"/>
      <c r="B70" s="94"/>
      <c r="C70" s="95"/>
      <c r="D70" s="96"/>
      <c r="E70" s="96"/>
      <c r="F70" s="16" t="s">
        <v>756</v>
      </c>
      <c r="G70" s="16">
        <v>4</v>
      </c>
      <c r="H70" s="96"/>
      <c r="I70" s="96"/>
      <c r="J70" s="95"/>
      <c r="K70" s="48"/>
      <c r="L70" s="49"/>
      <c r="M70" s="49"/>
      <c r="N70" s="49"/>
      <c r="O70" s="49"/>
    </row>
    <row r="71" spans="1:15" s="7" customFormat="1" ht="12.75">
      <c r="A71" s="111" t="s">
        <v>734</v>
      </c>
      <c r="B71" s="94" t="s">
        <v>1463</v>
      </c>
      <c r="C71" s="95" t="e">
        <f>(Лист1!#REF!*100/#REF!)*#REF!</f>
        <v>#REF!</v>
      </c>
      <c r="D71" s="96" t="s">
        <v>1464</v>
      </c>
      <c r="E71" s="96"/>
      <c r="F71" s="24" t="s">
        <v>741</v>
      </c>
      <c r="G71" s="24">
        <v>0</v>
      </c>
      <c r="H71" s="96" t="s">
        <v>200</v>
      </c>
      <c r="I71" s="96">
        <v>0</v>
      </c>
      <c r="J71" s="95"/>
      <c r="K71" s="48"/>
      <c r="L71" s="49" t="s">
        <v>396</v>
      </c>
      <c r="M71" s="49" t="e">
        <f>IF(inrange(C71,L71),0,1)</f>
        <v>#NAME?</v>
      </c>
      <c r="N71" s="49"/>
      <c r="O71" s="49" t="s">
        <v>573</v>
      </c>
    </row>
    <row r="72" spans="1:15" s="7" customFormat="1" ht="12.75">
      <c r="A72" s="111"/>
      <c r="B72" s="94"/>
      <c r="C72" s="95"/>
      <c r="D72" s="96"/>
      <c r="E72" s="96"/>
      <c r="F72" s="16" t="s">
        <v>742</v>
      </c>
      <c r="G72" s="16">
        <v>4</v>
      </c>
      <c r="H72" s="96"/>
      <c r="I72" s="96"/>
      <c r="J72" s="95"/>
      <c r="K72" s="48"/>
      <c r="L72" s="49"/>
      <c r="M72" s="49"/>
      <c r="N72" s="49"/>
      <c r="O72" s="49"/>
    </row>
    <row r="73" spans="1:15" s="7" customFormat="1" ht="12.75">
      <c r="A73" s="111" t="s">
        <v>735</v>
      </c>
      <c r="B73" s="94" t="s">
        <v>1465</v>
      </c>
      <c r="C73" s="95" t="e">
        <f>(Лист1!#REF!*100/#REF!)*#REF!</f>
        <v>#REF!</v>
      </c>
      <c r="D73" s="96" t="s">
        <v>1466</v>
      </c>
      <c r="E73" s="96"/>
      <c r="F73" s="16" t="s">
        <v>743</v>
      </c>
      <c r="G73" s="24">
        <v>0</v>
      </c>
      <c r="H73" s="96" t="s">
        <v>201</v>
      </c>
      <c r="I73" s="96">
        <v>0</v>
      </c>
      <c r="J73" s="95"/>
      <c r="K73" s="48"/>
      <c r="L73" s="49" t="s">
        <v>396</v>
      </c>
      <c r="M73" s="49" t="e">
        <f>IF(inrange(C73,L73),0,1)</f>
        <v>#NAME?</v>
      </c>
      <c r="N73" s="49"/>
      <c r="O73" s="49"/>
    </row>
    <row r="74" spans="1:15" s="7" customFormat="1" ht="12.75">
      <c r="A74" s="111"/>
      <c r="B74" s="94"/>
      <c r="C74" s="95"/>
      <c r="D74" s="96"/>
      <c r="E74" s="96"/>
      <c r="F74" s="24" t="s">
        <v>744</v>
      </c>
      <c r="G74" s="24">
        <v>4</v>
      </c>
      <c r="H74" s="96"/>
      <c r="I74" s="96"/>
      <c r="J74" s="95"/>
      <c r="K74" s="48"/>
      <c r="L74" s="49"/>
      <c r="M74" s="49"/>
      <c r="N74" s="49"/>
      <c r="O74" s="49"/>
    </row>
    <row r="75" spans="1:15" s="7" customFormat="1" ht="12.75">
      <c r="A75" s="111" t="s">
        <v>736</v>
      </c>
      <c r="B75" s="94" t="s">
        <v>1467</v>
      </c>
      <c r="C75" s="95" t="e">
        <f>(Лист1!#REF!*100/#REF!)*#REF!</f>
        <v>#REF!</v>
      </c>
      <c r="D75" s="96" t="s">
        <v>1468</v>
      </c>
      <c r="E75" s="96"/>
      <c r="F75" s="16" t="s">
        <v>745</v>
      </c>
      <c r="G75" s="16">
        <v>0</v>
      </c>
      <c r="H75" s="96" t="s">
        <v>202</v>
      </c>
      <c r="I75" s="96">
        <v>0</v>
      </c>
      <c r="J75" s="95"/>
      <c r="K75" s="48"/>
      <c r="L75" s="49" t="s">
        <v>396</v>
      </c>
      <c r="M75" s="49" t="e">
        <f>IF(inrange(C75,L75),0,1)</f>
        <v>#NAME?</v>
      </c>
      <c r="N75" s="49"/>
      <c r="O75" s="49"/>
    </row>
    <row r="76" spans="1:15" s="7" customFormat="1" ht="12.75">
      <c r="A76" s="111"/>
      <c r="B76" s="94"/>
      <c r="C76" s="95"/>
      <c r="D76" s="96"/>
      <c r="E76" s="96"/>
      <c r="F76" s="16" t="s">
        <v>746</v>
      </c>
      <c r="G76" s="16">
        <v>4</v>
      </c>
      <c r="H76" s="96"/>
      <c r="I76" s="96"/>
      <c r="J76" s="95"/>
      <c r="K76" s="48"/>
      <c r="L76" s="49"/>
      <c r="M76" s="49"/>
      <c r="N76" s="49"/>
      <c r="O76" s="49"/>
    </row>
    <row r="77" spans="1:15" s="7" customFormat="1" ht="12.75">
      <c r="A77" s="111" t="s">
        <v>737</v>
      </c>
      <c r="B77" s="94" t="s">
        <v>1469</v>
      </c>
      <c r="C77" s="95" t="e">
        <f>(Лист1!#REF!*100/#REF!)*#REF!</f>
        <v>#REF!</v>
      </c>
      <c r="D77" s="96" t="s">
        <v>1470</v>
      </c>
      <c r="E77" s="96"/>
      <c r="F77" s="16" t="s">
        <v>747</v>
      </c>
      <c r="G77" s="16">
        <v>0</v>
      </c>
      <c r="H77" s="96" t="s">
        <v>203</v>
      </c>
      <c r="I77" s="96">
        <v>0</v>
      </c>
      <c r="J77" s="95"/>
      <c r="K77" s="48"/>
      <c r="L77" s="49" t="s">
        <v>396</v>
      </c>
      <c r="M77" s="49" t="e">
        <f>IF(inrange(C77,L77),0,1)</f>
        <v>#NAME?</v>
      </c>
      <c r="N77" s="49"/>
      <c r="O77" s="49"/>
    </row>
    <row r="78" spans="1:15" s="7" customFormat="1" ht="12.75">
      <c r="A78" s="111"/>
      <c r="B78" s="94"/>
      <c r="C78" s="95"/>
      <c r="D78" s="96"/>
      <c r="E78" s="96"/>
      <c r="F78" s="16" t="s">
        <v>748</v>
      </c>
      <c r="G78" s="16">
        <v>4</v>
      </c>
      <c r="H78" s="96"/>
      <c r="I78" s="96"/>
      <c r="J78" s="95"/>
      <c r="K78" s="48"/>
      <c r="L78" s="49"/>
      <c r="M78" s="49"/>
      <c r="N78" s="49"/>
      <c r="O78" s="49"/>
    </row>
    <row r="79" spans="1:15" s="7" customFormat="1" ht="12.75">
      <c r="A79" s="111" t="s">
        <v>738</v>
      </c>
      <c r="B79" s="94" t="s">
        <v>1471</v>
      </c>
      <c r="C79" s="95" t="e">
        <f>(Лист1!#REF!*100/#REF!)*#REF!</f>
        <v>#REF!</v>
      </c>
      <c r="D79" s="96" t="s">
        <v>1472</v>
      </c>
      <c r="E79" s="96"/>
      <c r="F79" s="16" t="s">
        <v>749</v>
      </c>
      <c r="G79" s="16">
        <v>0</v>
      </c>
      <c r="H79" s="96" t="s">
        <v>204</v>
      </c>
      <c r="I79" s="96">
        <v>1</v>
      </c>
      <c r="J79" s="96"/>
      <c r="K79" s="48"/>
      <c r="L79" s="49" t="s">
        <v>396</v>
      </c>
      <c r="M79" s="49" t="e">
        <f>IF(inrange(C79,L79),0,1)</f>
        <v>#NAME?</v>
      </c>
      <c r="N79" s="49"/>
      <c r="O79" s="49"/>
    </row>
    <row r="80" spans="1:15" s="7" customFormat="1" ht="12.75">
      <c r="A80" s="111"/>
      <c r="B80" s="94"/>
      <c r="C80" s="95"/>
      <c r="D80" s="96"/>
      <c r="E80" s="96"/>
      <c r="F80" s="16" t="s">
        <v>750</v>
      </c>
      <c r="G80" s="16">
        <v>4</v>
      </c>
      <c r="H80" s="96"/>
      <c r="I80" s="96"/>
      <c r="J80" s="95"/>
      <c r="K80" s="48"/>
      <c r="L80" s="49"/>
      <c r="M80" s="49"/>
      <c r="N80" s="49"/>
      <c r="O80" s="49"/>
    </row>
    <row r="81" spans="1:16" s="7" customFormat="1" ht="18.75" customHeight="1">
      <c r="A81" s="19" t="s">
        <v>399</v>
      </c>
      <c r="B81" s="20" t="s">
        <v>400</v>
      </c>
      <c r="C81" s="14" t="e">
        <f>(#REF!+#REF!+#REF!+#REF!+#REF!)</f>
        <v>#REF!</v>
      </c>
      <c r="D81" s="15" t="s">
        <v>1474</v>
      </c>
      <c r="E81" s="15">
        <v>0.2</v>
      </c>
      <c r="F81" s="16"/>
      <c r="G81" s="16"/>
      <c r="H81" s="15" t="s">
        <v>205</v>
      </c>
      <c r="I81" s="15">
        <v>-1</v>
      </c>
      <c r="J81" s="14">
        <v>0.2</v>
      </c>
      <c r="K81" s="48"/>
      <c r="L81" s="49"/>
      <c r="M81" s="49"/>
      <c r="N81" s="49"/>
      <c r="O81" s="49" t="s">
        <v>1473</v>
      </c>
      <c r="P81" s="7" t="s">
        <v>857</v>
      </c>
    </row>
    <row r="82" spans="1:15" s="7" customFormat="1" ht="12.75">
      <c r="A82" s="117" t="s">
        <v>1127</v>
      </c>
      <c r="B82" s="115" t="s">
        <v>615</v>
      </c>
      <c r="C82" s="115" t="e">
        <f>#REF!/10000</f>
        <v>#REF!</v>
      </c>
      <c r="D82" s="117" t="s">
        <v>618</v>
      </c>
      <c r="E82" s="117"/>
      <c r="F82" s="16" t="s">
        <v>1370</v>
      </c>
      <c r="G82" s="6">
        <v>0</v>
      </c>
      <c r="H82" s="117" t="s">
        <v>619</v>
      </c>
      <c r="I82" s="117">
        <v>0</v>
      </c>
      <c r="J82" s="117"/>
      <c r="K82" s="48" t="s">
        <v>1154</v>
      </c>
      <c r="L82" s="49"/>
      <c r="O82" s="49"/>
    </row>
    <row r="83" spans="1:15" s="7" customFormat="1" ht="12.75">
      <c r="A83" s="113"/>
      <c r="B83" s="116"/>
      <c r="C83" s="116"/>
      <c r="D83" s="113"/>
      <c r="E83" s="113"/>
      <c r="F83" s="16" t="s">
        <v>1357</v>
      </c>
      <c r="G83" s="6">
        <v>0</v>
      </c>
      <c r="H83" s="113"/>
      <c r="I83" s="113"/>
      <c r="J83" s="113"/>
      <c r="K83" s="48"/>
      <c r="L83" s="49"/>
      <c r="O83" s="49"/>
    </row>
    <row r="84" spans="1:15" s="7" customFormat="1" ht="12.75">
      <c r="A84" s="113" t="s">
        <v>1128</v>
      </c>
      <c r="B84" s="116" t="s">
        <v>616</v>
      </c>
      <c r="C84" s="116" t="e">
        <f>#REF!/10000</f>
        <v>#REF!</v>
      </c>
      <c r="D84" s="113" t="s">
        <v>620</v>
      </c>
      <c r="E84" s="113"/>
      <c r="F84" s="16" t="s">
        <v>1353</v>
      </c>
      <c r="G84" s="6">
        <v>0</v>
      </c>
      <c r="H84" s="113" t="s">
        <v>621</v>
      </c>
      <c r="I84" s="113">
        <v>0</v>
      </c>
      <c r="J84" s="113"/>
      <c r="K84" s="48" t="s">
        <v>1155</v>
      </c>
      <c r="L84" s="49"/>
      <c r="O84" s="49"/>
    </row>
    <row r="85" spans="1:15" s="7" customFormat="1" ht="12.75">
      <c r="A85" s="114"/>
      <c r="B85" s="118"/>
      <c r="C85" s="118"/>
      <c r="D85" s="114"/>
      <c r="E85" s="114"/>
      <c r="F85" s="16" t="s">
        <v>487</v>
      </c>
      <c r="G85" s="6">
        <v>0</v>
      </c>
      <c r="H85" s="114"/>
      <c r="I85" s="114"/>
      <c r="J85" s="114"/>
      <c r="K85" s="48"/>
      <c r="L85" s="49"/>
      <c r="O85" s="49"/>
    </row>
    <row r="86" spans="1:15" s="7" customFormat="1" ht="12.75">
      <c r="A86" s="93" t="s">
        <v>1227</v>
      </c>
      <c r="B86" s="97" t="s">
        <v>1475</v>
      </c>
      <c r="C86" s="95" t="e">
        <f>((Лист1!C192+0.5*Лист1!#REF!)*100/#REF!)*#REF!</f>
        <v>#REF!</v>
      </c>
      <c r="D86" s="96" t="s">
        <v>1476</v>
      </c>
      <c r="E86" s="96"/>
      <c r="F86" s="16" t="s">
        <v>1370</v>
      </c>
      <c r="G86" s="16">
        <v>0</v>
      </c>
      <c r="H86" s="96" t="s">
        <v>1157</v>
      </c>
      <c r="I86" s="96">
        <v>1</v>
      </c>
      <c r="J86" s="95"/>
      <c r="K86" s="48" t="s">
        <v>1154</v>
      </c>
      <c r="L86" s="49" t="s">
        <v>396</v>
      </c>
      <c r="M86" s="49" t="e">
        <f>IF(inrange(C86,L86),0,1)</f>
        <v>#NAME?</v>
      </c>
      <c r="N86" s="49"/>
      <c r="O86" s="49" t="s">
        <v>573</v>
      </c>
    </row>
    <row r="87" spans="1:15" s="7" customFormat="1" ht="12.75">
      <c r="A87" s="93"/>
      <c r="B87" s="97"/>
      <c r="C87" s="95"/>
      <c r="D87" s="96"/>
      <c r="E87" s="96"/>
      <c r="F87" s="16" t="s">
        <v>1371</v>
      </c>
      <c r="G87" s="16">
        <v>1</v>
      </c>
      <c r="H87" s="96"/>
      <c r="I87" s="96"/>
      <c r="J87" s="95"/>
      <c r="K87" s="48"/>
      <c r="L87" s="49"/>
      <c r="M87" s="49"/>
      <c r="N87" s="49"/>
      <c r="O87" s="49"/>
    </row>
    <row r="88" spans="1:15" s="7" customFormat="1" ht="12.75">
      <c r="A88" s="93"/>
      <c r="B88" s="97"/>
      <c r="C88" s="95"/>
      <c r="D88" s="96"/>
      <c r="E88" s="96"/>
      <c r="F88" s="16" t="s">
        <v>1372</v>
      </c>
      <c r="G88" s="16">
        <v>1</v>
      </c>
      <c r="H88" s="96"/>
      <c r="I88" s="96"/>
      <c r="J88" s="95"/>
      <c r="K88" s="48"/>
      <c r="L88" s="49"/>
      <c r="M88" s="49"/>
      <c r="N88" s="49"/>
      <c r="O88" s="49"/>
    </row>
    <row r="89" spans="1:15" s="7" customFormat="1" ht="12.75">
      <c r="A89" s="93"/>
      <c r="B89" s="97"/>
      <c r="C89" s="95"/>
      <c r="D89" s="96"/>
      <c r="E89" s="96"/>
      <c r="F89" s="16" t="s">
        <v>1373</v>
      </c>
      <c r="G89" s="16">
        <v>2</v>
      </c>
      <c r="H89" s="96"/>
      <c r="I89" s="96"/>
      <c r="J89" s="95"/>
      <c r="K89" s="48"/>
      <c r="L89" s="49"/>
      <c r="M89" s="49"/>
      <c r="N89" s="49"/>
      <c r="O89" s="49"/>
    </row>
    <row r="90" spans="1:15" s="7" customFormat="1" ht="12.75">
      <c r="A90" s="93" t="s">
        <v>1228</v>
      </c>
      <c r="B90" s="97" t="s">
        <v>1477</v>
      </c>
      <c r="C90" s="95" t="e">
        <f>((Лист1!C192+0.5*Лист1!#REF!)*100/#REF!)*#REF!</f>
        <v>#REF!</v>
      </c>
      <c r="D90" s="96" t="s">
        <v>1478</v>
      </c>
      <c r="E90" s="96"/>
      <c r="F90" s="16" t="s">
        <v>1353</v>
      </c>
      <c r="G90" s="16">
        <v>0</v>
      </c>
      <c r="H90" s="96" t="s">
        <v>1156</v>
      </c>
      <c r="I90" s="96">
        <v>0</v>
      </c>
      <c r="J90" s="95"/>
      <c r="K90" s="48" t="s">
        <v>1155</v>
      </c>
      <c r="L90" s="49" t="s">
        <v>396</v>
      </c>
      <c r="M90" s="49" t="e">
        <f>IF(inrange(C90,L90),0,1)</f>
        <v>#NAME?</v>
      </c>
      <c r="N90" s="49"/>
      <c r="O90" s="49"/>
    </row>
    <row r="91" spans="1:15" s="7" customFormat="1" ht="12.75">
      <c r="A91" s="93"/>
      <c r="B91" s="97"/>
      <c r="C91" s="95"/>
      <c r="D91" s="96"/>
      <c r="E91" s="96"/>
      <c r="F91" s="16" t="s">
        <v>1354</v>
      </c>
      <c r="G91" s="16">
        <v>1</v>
      </c>
      <c r="H91" s="96"/>
      <c r="I91" s="96"/>
      <c r="J91" s="95"/>
      <c r="K91" s="48"/>
      <c r="L91" s="49"/>
      <c r="M91" s="49"/>
      <c r="N91" s="49"/>
      <c r="O91" s="49"/>
    </row>
    <row r="92" spans="1:15" s="7" customFormat="1" ht="12.75">
      <c r="A92" s="93"/>
      <c r="B92" s="97"/>
      <c r="C92" s="95"/>
      <c r="D92" s="96"/>
      <c r="E92" s="96"/>
      <c r="F92" s="16" t="s">
        <v>1355</v>
      </c>
      <c r="G92" s="16">
        <v>1</v>
      </c>
      <c r="H92" s="96"/>
      <c r="I92" s="96"/>
      <c r="J92" s="95"/>
      <c r="K92" s="48"/>
      <c r="L92" s="49"/>
      <c r="M92" s="49"/>
      <c r="N92" s="49"/>
      <c r="O92" s="49"/>
    </row>
    <row r="93" spans="1:15" s="7" customFormat="1" ht="12.75">
      <c r="A93" s="93"/>
      <c r="B93" s="97"/>
      <c r="C93" s="95"/>
      <c r="D93" s="96"/>
      <c r="E93" s="96"/>
      <c r="F93" s="16" t="s">
        <v>1374</v>
      </c>
      <c r="G93" s="16">
        <v>2</v>
      </c>
      <c r="H93" s="96"/>
      <c r="I93" s="96"/>
      <c r="J93" s="95"/>
      <c r="K93" s="48"/>
      <c r="L93" s="49"/>
      <c r="M93" s="49"/>
      <c r="N93" s="49"/>
      <c r="O93" s="49"/>
    </row>
    <row r="94" spans="1:16" s="7" customFormat="1" ht="12.75">
      <c r="A94" s="23" t="s">
        <v>617</v>
      </c>
      <c r="B94" s="13" t="s">
        <v>1165</v>
      </c>
      <c r="C94" s="14" t="e">
        <f>#REF!+#REF!+#REF!+#REF!</f>
        <v>#REF!</v>
      </c>
      <c r="D94" s="15" t="s">
        <v>1158</v>
      </c>
      <c r="E94" s="15">
        <v>0.1</v>
      </c>
      <c r="F94" s="16"/>
      <c r="G94" s="16"/>
      <c r="H94" s="15" t="s">
        <v>206</v>
      </c>
      <c r="I94" s="15">
        <v>-1</v>
      </c>
      <c r="J94" s="14">
        <v>0.1</v>
      </c>
      <c r="K94" s="48"/>
      <c r="L94" s="49"/>
      <c r="M94" s="49"/>
      <c r="N94" s="49"/>
      <c r="O94" s="49" t="s">
        <v>1165</v>
      </c>
      <c r="P94" s="7" t="s">
        <v>858</v>
      </c>
    </row>
    <row r="95" spans="1:15" s="7" customFormat="1" ht="12.75">
      <c r="A95" s="103" t="s">
        <v>631</v>
      </c>
      <c r="B95" s="119" t="s">
        <v>622</v>
      </c>
      <c r="C95" s="100" t="e">
        <f>#REF!/10000</f>
        <v>#REF!</v>
      </c>
      <c r="D95" s="98" t="s">
        <v>623</v>
      </c>
      <c r="E95" s="98">
        <v>0</v>
      </c>
      <c r="F95" s="16" t="s">
        <v>1375</v>
      </c>
      <c r="G95" s="16">
        <v>0</v>
      </c>
      <c r="H95" s="98" t="s">
        <v>624</v>
      </c>
      <c r="I95" s="98">
        <v>0</v>
      </c>
      <c r="J95" s="100"/>
      <c r="K95" s="48" t="s">
        <v>1154</v>
      </c>
      <c r="L95" s="49"/>
      <c r="M95" s="49"/>
      <c r="N95" s="49"/>
      <c r="O95" s="49"/>
    </row>
    <row r="96" spans="1:15" s="7" customFormat="1" ht="12.75">
      <c r="A96" s="105"/>
      <c r="B96" s="120"/>
      <c r="C96" s="101"/>
      <c r="D96" s="99"/>
      <c r="E96" s="99"/>
      <c r="F96" s="16" t="s">
        <v>612</v>
      </c>
      <c r="G96" s="16">
        <v>0</v>
      </c>
      <c r="H96" s="99"/>
      <c r="I96" s="99"/>
      <c r="J96" s="101"/>
      <c r="K96" s="48"/>
      <c r="L96" s="49"/>
      <c r="M96" s="49"/>
      <c r="N96" s="49"/>
      <c r="O96" s="49"/>
    </row>
    <row r="97" spans="1:15" s="7" customFormat="1" ht="12.75">
      <c r="A97" s="103" t="s">
        <v>632</v>
      </c>
      <c r="B97" s="119" t="s">
        <v>628</v>
      </c>
      <c r="C97" s="100" t="e">
        <f>#REF!/10000</f>
        <v>#REF!</v>
      </c>
      <c r="D97" s="98" t="s">
        <v>629</v>
      </c>
      <c r="E97" s="98">
        <v>0</v>
      </c>
      <c r="F97" s="16" t="s">
        <v>1379</v>
      </c>
      <c r="G97" s="16">
        <v>0</v>
      </c>
      <c r="H97" s="98" t="s">
        <v>630</v>
      </c>
      <c r="I97" s="98">
        <v>0</v>
      </c>
      <c r="J97" s="100"/>
      <c r="K97" s="48" t="s">
        <v>1155</v>
      </c>
      <c r="L97" s="49"/>
      <c r="M97" s="49"/>
      <c r="N97" s="49"/>
      <c r="O97" s="49"/>
    </row>
    <row r="98" spans="1:15" s="7" customFormat="1" ht="12.75">
      <c r="A98" s="105"/>
      <c r="B98" s="120"/>
      <c r="C98" s="101"/>
      <c r="D98" s="99"/>
      <c r="E98" s="99"/>
      <c r="F98" s="16" t="s">
        <v>613</v>
      </c>
      <c r="G98" s="16">
        <v>0</v>
      </c>
      <c r="H98" s="99"/>
      <c r="I98" s="99"/>
      <c r="J98" s="101"/>
      <c r="K98" s="48"/>
      <c r="L98" s="49"/>
      <c r="M98" s="49"/>
      <c r="N98" s="49"/>
      <c r="O98" s="49"/>
    </row>
    <row r="99" spans="1:15" s="7" customFormat="1" ht="12.75" customHeight="1">
      <c r="A99" s="93" t="s">
        <v>1229</v>
      </c>
      <c r="B99" s="97" t="s">
        <v>1481</v>
      </c>
      <c r="C99" s="95" t="e">
        <f>((Лист1!#REF!+Лист1!#REF!+Лист1!#REF!+0.5*(Лист1!#REF!+Лист1!#REF!+Лист1!#REF!))*100/#REF!)*#REF!</f>
        <v>#REF!</v>
      </c>
      <c r="D99" s="96" t="s">
        <v>1482</v>
      </c>
      <c r="E99" s="96"/>
      <c r="F99" s="16" t="s">
        <v>1375</v>
      </c>
      <c r="G99" s="16">
        <v>0</v>
      </c>
      <c r="H99" s="96" t="s">
        <v>1166</v>
      </c>
      <c r="I99" s="96">
        <v>0.5</v>
      </c>
      <c r="J99" s="95"/>
      <c r="K99" s="48" t="s">
        <v>1154</v>
      </c>
      <c r="L99" s="49" t="s">
        <v>396</v>
      </c>
      <c r="M99" s="49" t="e">
        <f>IF(inrange(C99,L99),0,1)</f>
        <v>#NAME?</v>
      </c>
      <c r="N99" s="49"/>
      <c r="O99" s="49" t="s">
        <v>573</v>
      </c>
    </row>
    <row r="100" spans="1:15" s="7" customFormat="1" ht="12.75">
      <c r="A100" s="93"/>
      <c r="B100" s="97"/>
      <c r="C100" s="95"/>
      <c r="D100" s="96"/>
      <c r="E100" s="96"/>
      <c r="F100" s="16" t="s">
        <v>1376</v>
      </c>
      <c r="G100" s="16">
        <v>1</v>
      </c>
      <c r="H100" s="96"/>
      <c r="I100" s="96"/>
      <c r="J100" s="95"/>
      <c r="K100" s="48"/>
      <c r="L100" s="49"/>
      <c r="M100" s="49"/>
      <c r="N100" s="49"/>
      <c r="O100" s="49"/>
    </row>
    <row r="101" spans="1:15" s="7" customFormat="1" ht="12.75">
      <c r="A101" s="93"/>
      <c r="B101" s="97"/>
      <c r="C101" s="95"/>
      <c r="D101" s="96"/>
      <c r="E101" s="96"/>
      <c r="F101" s="16" t="s">
        <v>1377</v>
      </c>
      <c r="G101" s="16">
        <v>1</v>
      </c>
      <c r="H101" s="96"/>
      <c r="I101" s="96"/>
      <c r="J101" s="95"/>
      <c r="K101" s="48"/>
      <c r="L101" s="49"/>
      <c r="M101" s="49"/>
      <c r="N101" s="49"/>
      <c r="O101" s="49"/>
    </row>
    <row r="102" spans="1:15" s="7" customFormat="1" ht="12.75">
      <c r="A102" s="93"/>
      <c r="B102" s="97"/>
      <c r="C102" s="95"/>
      <c r="D102" s="96"/>
      <c r="E102" s="96"/>
      <c r="F102" s="16" t="s">
        <v>1378</v>
      </c>
      <c r="G102" s="16">
        <v>2</v>
      </c>
      <c r="H102" s="96"/>
      <c r="I102" s="96"/>
      <c r="J102" s="95"/>
      <c r="K102" s="48"/>
      <c r="L102" s="49"/>
      <c r="M102" s="49"/>
      <c r="N102" s="49"/>
      <c r="O102" s="49"/>
    </row>
    <row r="103" spans="1:15" s="7" customFormat="1" ht="12.75" customHeight="1">
      <c r="A103" s="93" t="s">
        <v>797</v>
      </c>
      <c r="B103" s="97" t="s">
        <v>1483</v>
      </c>
      <c r="C103" s="95" t="e">
        <f>((Лист1!#REF!+Лист1!#REF!+Лист1!#REF!+0.5*(Лист1!#REF!+Лист1!#REF!+Лист1!#REF!))*100/#REF!)*#REF!</f>
        <v>#REF!</v>
      </c>
      <c r="D103" s="96" t="s">
        <v>1484</v>
      </c>
      <c r="E103" s="96"/>
      <c r="F103" s="16" t="s">
        <v>1379</v>
      </c>
      <c r="G103" s="16">
        <v>0</v>
      </c>
      <c r="H103" s="96" t="s">
        <v>1167</v>
      </c>
      <c r="I103" s="96">
        <v>0</v>
      </c>
      <c r="J103" s="95"/>
      <c r="K103" s="48" t="s">
        <v>1155</v>
      </c>
      <c r="L103" s="49" t="s">
        <v>396</v>
      </c>
      <c r="M103" s="49" t="e">
        <f>IF(inrange(C103,L103),0,1)</f>
        <v>#NAME?</v>
      </c>
      <c r="N103" s="49"/>
      <c r="O103" s="49"/>
    </row>
    <row r="104" spans="1:15" s="7" customFormat="1" ht="12.75">
      <c r="A104" s="93"/>
      <c r="B104" s="97"/>
      <c r="C104" s="95"/>
      <c r="D104" s="96"/>
      <c r="E104" s="96"/>
      <c r="F104" s="16" t="s">
        <v>1380</v>
      </c>
      <c r="G104" s="16">
        <v>1</v>
      </c>
      <c r="H104" s="96"/>
      <c r="I104" s="96"/>
      <c r="J104" s="95"/>
      <c r="K104" s="48"/>
      <c r="L104" s="49"/>
      <c r="M104" s="49"/>
      <c r="N104" s="49"/>
      <c r="O104" s="49"/>
    </row>
    <row r="105" spans="1:15" s="7" customFormat="1" ht="12.75">
      <c r="A105" s="93"/>
      <c r="B105" s="97"/>
      <c r="C105" s="95"/>
      <c r="D105" s="96"/>
      <c r="E105" s="96"/>
      <c r="F105" s="16" t="s">
        <v>1381</v>
      </c>
      <c r="G105" s="16">
        <v>1</v>
      </c>
      <c r="H105" s="96"/>
      <c r="I105" s="96"/>
      <c r="J105" s="95"/>
      <c r="K105" s="48"/>
      <c r="L105" s="49"/>
      <c r="M105" s="49"/>
      <c r="N105" s="49"/>
      <c r="O105" s="49"/>
    </row>
    <row r="106" spans="1:15" s="7" customFormat="1" ht="12.75">
      <c r="A106" s="93"/>
      <c r="B106" s="97"/>
      <c r="C106" s="95"/>
      <c r="D106" s="96"/>
      <c r="E106" s="96"/>
      <c r="F106" s="16" t="s">
        <v>1382</v>
      </c>
      <c r="G106" s="16">
        <v>2</v>
      </c>
      <c r="H106" s="96"/>
      <c r="I106" s="96"/>
      <c r="J106" s="95"/>
      <c r="K106" s="48"/>
      <c r="L106" s="49"/>
      <c r="M106" s="49"/>
      <c r="N106" s="49"/>
      <c r="O106" s="49"/>
    </row>
    <row r="107" spans="1:16" s="7" customFormat="1" ht="14.25">
      <c r="A107" s="23" t="s">
        <v>614</v>
      </c>
      <c r="B107" s="13" t="s">
        <v>1485</v>
      </c>
      <c r="C107" s="14" t="e">
        <f>#REF!+#REF!+#REF!+#REF!</f>
        <v>#REF!</v>
      </c>
      <c r="D107" s="15" t="s">
        <v>1486</v>
      </c>
      <c r="E107" s="15">
        <v>0.1</v>
      </c>
      <c r="F107" s="16"/>
      <c r="G107" s="16"/>
      <c r="H107" s="15" t="s">
        <v>207</v>
      </c>
      <c r="I107" s="15">
        <v>-1</v>
      </c>
      <c r="J107" s="14">
        <v>0.05</v>
      </c>
      <c r="K107" s="48"/>
      <c r="L107" s="49"/>
      <c r="M107" s="49"/>
      <c r="N107" s="49"/>
      <c r="O107" s="49" t="s">
        <v>787</v>
      </c>
      <c r="P107" s="7" t="s">
        <v>280</v>
      </c>
    </row>
    <row r="108" spans="1:15" s="7" customFormat="1" ht="12.75">
      <c r="A108" s="103" t="s">
        <v>633</v>
      </c>
      <c r="B108" s="119" t="s">
        <v>606</v>
      </c>
      <c r="C108" s="100" t="e">
        <f>#REF!/10000</f>
        <v>#REF!</v>
      </c>
      <c r="D108" s="98" t="s">
        <v>607</v>
      </c>
      <c r="E108" s="98"/>
      <c r="F108" s="16" t="s">
        <v>1383</v>
      </c>
      <c r="G108" s="16">
        <v>0</v>
      </c>
      <c r="H108" s="98" t="s">
        <v>608</v>
      </c>
      <c r="I108" s="98">
        <v>0</v>
      </c>
      <c r="J108" s="100"/>
      <c r="K108" s="48" t="s">
        <v>1154</v>
      </c>
      <c r="L108" s="49"/>
      <c r="M108" s="49"/>
      <c r="N108" s="49"/>
      <c r="O108" s="49"/>
    </row>
    <row r="109" spans="1:15" s="7" customFormat="1" ht="12.75">
      <c r="A109" s="105"/>
      <c r="B109" s="120"/>
      <c r="C109" s="101"/>
      <c r="D109" s="99"/>
      <c r="E109" s="99"/>
      <c r="F109" s="16" t="s">
        <v>603</v>
      </c>
      <c r="G109" s="16">
        <v>0</v>
      </c>
      <c r="H109" s="99"/>
      <c r="I109" s="99"/>
      <c r="J109" s="101"/>
      <c r="K109" s="48"/>
      <c r="L109" s="49"/>
      <c r="M109" s="49"/>
      <c r="N109" s="49"/>
      <c r="O109" s="49"/>
    </row>
    <row r="110" spans="1:15" s="7" customFormat="1" ht="12.75">
      <c r="A110" s="103" t="s">
        <v>634</v>
      </c>
      <c r="B110" s="119" t="s">
        <v>609</v>
      </c>
      <c r="C110" s="100" t="e">
        <f>#REF!/10000</f>
        <v>#REF!</v>
      </c>
      <c r="D110" s="98" t="s">
        <v>610</v>
      </c>
      <c r="E110" s="98"/>
      <c r="F110" s="16" t="s">
        <v>1387</v>
      </c>
      <c r="G110" s="16">
        <v>0</v>
      </c>
      <c r="H110" s="98" t="s">
        <v>611</v>
      </c>
      <c r="I110" s="98">
        <v>0</v>
      </c>
      <c r="J110" s="100"/>
      <c r="K110" s="48" t="s">
        <v>1155</v>
      </c>
      <c r="L110" s="49"/>
      <c r="M110" s="49"/>
      <c r="N110" s="49"/>
      <c r="O110" s="49"/>
    </row>
    <row r="111" spans="1:15" s="7" customFormat="1" ht="12.75">
      <c r="A111" s="105"/>
      <c r="B111" s="120"/>
      <c r="C111" s="101"/>
      <c r="D111" s="99"/>
      <c r="E111" s="99"/>
      <c r="F111" s="16" t="s">
        <v>604</v>
      </c>
      <c r="G111" s="16">
        <v>0</v>
      </c>
      <c r="H111" s="99"/>
      <c r="I111" s="99"/>
      <c r="J111" s="101"/>
      <c r="K111" s="48"/>
      <c r="L111" s="49"/>
      <c r="M111" s="49"/>
      <c r="N111" s="49"/>
      <c r="O111" s="49"/>
    </row>
    <row r="112" spans="1:15" s="7" customFormat="1" ht="12.75" customHeight="1">
      <c r="A112" s="93" t="s">
        <v>798</v>
      </c>
      <c r="B112" s="97" t="s">
        <v>1487</v>
      </c>
      <c r="C112" s="95" t="e">
        <f>((Лист1!#REF!+Лист1!#REF!+0.5*(Лист1!#REF!+Лист1!#REF!))*100/#REF!)*#REF!</f>
        <v>#REF!</v>
      </c>
      <c r="D112" s="96" t="s">
        <v>1488</v>
      </c>
      <c r="E112" s="96"/>
      <c r="F112" s="16" t="s">
        <v>1383</v>
      </c>
      <c r="G112" s="16">
        <v>0</v>
      </c>
      <c r="H112" s="96" t="s">
        <v>1168</v>
      </c>
      <c r="I112" s="96">
        <v>0.25</v>
      </c>
      <c r="J112" s="95"/>
      <c r="K112" s="48" t="s">
        <v>1154</v>
      </c>
      <c r="L112" s="49" t="s">
        <v>396</v>
      </c>
      <c r="M112" s="49" t="e">
        <f>IF(inrange(C112,L112),0,1)</f>
        <v>#NAME?</v>
      </c>
      <c r="N112" s="49"/>
      <c r="O112" s="49" t="s">
        <v>573</v>
      </c>
    </row>
    <row r="113" spans="1:15" s="7" customFormat="1" ht="12.75">
      <c r="A113" s="93"/>
      <c r="B113" s="97"/>
      <c r="C113" s="95"/>
      <c r="D113" s="96"/>
      <c r="E113" s="96"/>
      <c r="F113" s="16" t="s">
        <v>1384</v>
      </c>
      <c r="G113" s="16">
        <v>1</v>
      </c>
      <c r="H113" s="96"/>
      <c r="I113" s="96"/>
      <c r="J113" s="95"/>
      <c r="K113" s="48"/>
      <c r="L113" s="49"/>
      <c r="M113" s="49"/>
      <c r="N113" s="49"/>
      <c r="O113" s="49"/>
    </row>
    <row r="114" spans="1:15" s="7" customFormat="1" ht="12.75">
      <c r="A114" s="93"/>
      <c r="B114" s="97"/>
      <c r="C114" s="95"/>
      <c r="D114" s="96"/>
      <c r="E114" s="96"/>
      <c r="F114" s="16" t="s">
        <v>1385</v>
      </c>
      <c r="G114" s="16">
        <v>1</v>
      </c>
      <c r="H114" s="96"/>
      <c r="I114" s="96"/>
      <c r="J114" s="95"/>
      <c r="K114" s="48"/>
      <c r="L114" s="49"/>
      <c r="M114" s="49"/>
      <c r="N114" s="49"/>
      <c r="O114" s="49"/>
    </row>
    <row r="115" spans="1:15" s="7" customFormat="1" ht="12.75">
      <c r="A115" s="93"/>
      <c r="B115" s="97"/>
      <c r="C115" s="95"/>
      <c r="D115" s="96"/>
      <c r="E115" s="96"/>
      <c r="F115" s="16" t="s">
        <v>1386</v>
      </c>
      <c r="G115" s="16">
        <v>2</v>
      </c>
      <c r="H115" s="96"/>
      <c r="I115" s="96"/>
      <c r="J115" s="95"/>
      <c r="K115" s="48"/>
      <c r="L115" s="49"/>
      <c r="M115" s="49"/>
      <c r="N115" s="49"/>
      <c r="O115" s="49"/>
    </row>
    <row r="116" spans="1:15" s="7" customFormat="1" ht="12.75" customHeight="1">
      <c r="A116" s="93" t="s">
        <v>799</v>
      </c>
      <c r="B116" s="97" t="s">
        <v>1489</v>
      </c>
      <c r="C116" s="95" t="e">
        <f>((Лист1!#REF!+Лист1!#REF!+0.5*(Лист1!#REF!+Лист1!#REF!))*100/#REF!)*#REF!</f>
        <v>#REF!</v>
      </c>
      <c r="D116" s="96" t="s">
        <v>10</v>
      </c>
      <c r="E116" s="96"/>
      <c r="F116" s="16" t="s">
        <v>1387</v>
      </c>
      <c r="G116" s="16">
        <v>0</v>
      </c>
      <c r="H116" s="96" t="s">
        <v>1169</v>
      </c>
      <c r="I116" s="96">
        <v>0</v>
      </c>
      <c r="J116" s="95"/>
      <c r="K116" s="48" t="s">
        <v>1155</v>
      </c>
      <c r="L116" s="49" t="s">
        <v>396</v>
      </c>
      <c r="M116" s="49" t="e">
        <f>IF(inrange(C116,L116),0,1)</f>
        <v>#NAME?</v>
      </c>
      <c r="N116" s="49"/>
      <c r="O116" s="49"/>
    </row>
    <row r="117" spans="1:15" s="7" customFormat="1" ht="12.75">
      <c r="A117" s="93"/>
      <c r="B117" s="97"/>
      <c r="C117" s="95"/>
      <c r="D117" s="96"/>
      <c r="E117" s="96"/>
      <c r="F117" s="16" t="s">
        <v>1388</v>
      </c>
      <c r="G117" s="16">
        <v>1</v>
      </c>
      <c r="H117" s="96"/>
      <c r="I117" s="96"/>
      <c r="J117" s="95"/>
      <c r="K117" s="48"/>
      <c r="L117" s="49"/>
      <c r="M117" s="49"/>
      <c r="N117" s="49"/>
      <c r="O117" s="49"/>
    </row>
    <row r="118" spans="1:15" s="7" customFormat="1" ht="12.75">
      <c r="A118" s="93"/>
      <c r="B118" s="97"/>
      <c r="C118" s="95"/>
      <c r="D118" s="96"/>
      <c r="E118" s="96"/>
      <c r="F118" s="16" t="s">
        <v>1367</v>
      </c>
      <c r="G118" s="16">
        <v>1</v>
      </c>
      <c r="H118" s="96"/>
      <c r="I118" s="96"/>
      <c r="J118" s="95"/>
      <c r="K118" s="48"/>
      <c r="L118" s="49"/>
      <c r="M118" s="49"/>
      <c r="N118" s="49"/>
      <c r="O118" s="49"/>
    </row>
    <row r="119" spans="1:15" s="7" customFormat="1" ht="12.75">
      <c r="A119" s="93"/>
      <c r="B119" s="97"/>
      <c r="C119" s="95"/>
      <c r="D119" s="96"/>
      <c r="E119" s="96"/>
      <c r="F119" s="16" t="s">
        <v>1389</v>
      </c>
      <c r="G119" s="16">
        <v>2</v>
      </c>
      <c r="H119" s="96"/>
      <c r="I119" s="96"/>
      <c r="J119" s="95"/>
      <c r="K119" s="48"/>
      <c r="L119" s="49"/>
      <c r="M119" s="49"/>
      <c r="N119" s="49"/>
      <c r="O119" s="49"/>
    </row>
    <row r="120" spans="1:16" s="7" customFormat="1" ht="14.25">
      <c r="A120" s="23" t="s">
        <v>605</v>
      </c>
      <c r="B120" s="13" t="s">
        <v>11</v>
      </c>
      <c r="C120" s="14" t="e">
        <f>#REF!+#REF!+#REF!+#REF!</f>
        <v>#REF!</v>
      </c>
      <c r="D120" s="15" t="s">
        <v>12</v>
      </c>
      <c r="E120" s="15">
        <v>0.2</v>
      </c>
      <c r="F120" s="16"/>
      <c r="G120" s="16"/>
      <c r="H120" s="15" t="s">
        <v>208</v>
      </c>
      <c r="I120" s="15">
        <v>-1</v>
      </c>
      <c r="J120" s="14">
        <v>0.05</v>
      </c>
      <c r="K120" s="48"/>
      <c r="L120" s="49"/>
      <c r="M120" s="49"/>
      <c r="N120" s="49"/>
      <c r="O120" s="49" t="s">
        <v>788</v>
      </c>
      <c r="P120" s="7" t="s">
        <v>281</v>
      </c>
    </row>
    <row r="121" spans="1:15" s="7" customFormat="1" ht="12.75" customHeight="1">
      <c r="A121" s="93" t="s">
        <v>800</v>
      </c>
      <c r="B121" s="121" t="s">
        <v>777</v>
      </c>
      <c r="C121" s="95" t="e">
        <f>((Лист1!#REF!+0.5*Лист1!#REF!)*100/#REF!)*#REF!</f>
        <v>#REF!</v>
      </c>
      <c r="D121" s="96" t="s">
        <v>778</v>
      </c>
      <c r="E121" s="96"/>
      <c r="F121" s="16" t="s">
        <v>1359</v>
      </c>
      <c r="G121" s="16">
        <v>0</v>
      </c>
      <c r="H121" s="96" t="s">
        <v>779</v>
      </c>
      <c r="I121" s="96">
        <v>0.5</v>
      </c>
      <c r="J121" s="95"/>
      <c r="K121" s="48" t="s">
        <v>1154</v>
      </c>
      <c r="L121" s="49" t="s">
        <v>396</v>
      </c>
      <c r="M121" s="49" t="e">
        <f>IF(inrange(C121,L121),0,1)</f>
        <v>#NAME?</v>
      </c>
      <c r="N121" s="49"/>
      <c r="O121" s="49" t="s">
        <v>573</v>
      </c>
    </row>
    <row r="122" spans="1:15" s="7" customFormat="1" ht="12.75" customHeight="1">
      <c r="A122" s="93"/>
      <c r="B122" s="121"/>
      <c r="C122" s="95"/>
      <c r="D122" s="96"/>
      <c r="E122" s="96"/>
      <c r="F122" s="16" t="s">
        <v>1390</v>
      </c>
      <c r="G122" s="16">
        <v>2</v>
      </c>
      <c r="H122" s="96"/>
      <c r="I122" s="96"/>
      <c r="J122" s="95"/>
      <c r="K122" s="48"/>
      <c r="L122" s="49"/>
      <c r="M122" s="49"/>
      <c r="N122" s="49"/>
      <c r="O122" s="49"/>
    </row>
    <row r="123" spans="1:15" s="7" customFormat="1" ht="12.75" customHeight="1">
      <c r="A123" s="93"/>
      <c r="B123" s="121"/>
      <c r="C123" s="95"/>
      <c r="D123" s="96"/>
      <c r="E123" s="96"/>
      <c r="F123" s="16" t="s">
        <v>1391</v>
      </c>
      <c r="G123" s="16">
        <v>1</v>
      </c>
      <c r="H123" s="96"/>
      <c r="I123" s="96"/>
      <c r="J123" s="95"/>
      <c r="K123" s="48"/>
      <c r="L123" s="49"/>
      <c r="M123" s="49"/>
      <c r="N123" s="49"/>
      <c r="O123" s="49"/>
    </row>
    <row r="124" spans="1:15" s="7" customFormat="1" ht="12.75" customHeight="1">
      <c r="A124" s="93"/>
      <c r="B124" s="121"/>
      <c r="C124" s="95"/>
      <c r="D124" s="96"/>
      <c r="E124" s="96"/>
      <c r="F124" s="16" t="s">
        <v>1392</v>
      </c>
      <c r="G124" s="16">
        <v>1</v>
      </c>
      <c r="H124" s="96"/>
      <c r="I124" s="96"/>
      <c r="J124" s="95"/>
      <c r="K124" s="48"/>
      <c r="L124" s="49"/>
      <c r="M124" s="49"/>
      <c r="N124" s="49"/>
      <c r="O124" s="49"/>
    </row>
    <row r="125" spans="1:15" s="7" customFormat="1" ht="12.75" customHeight="1">
      <c r="A125" s="93" t="s">
        <v>801</v>
      </c>
      <c r="B125" s="121" t="s">
        <v>780</v>
      </c>
      <c r="C125" s="95" t="e">
        <f>((Лист1!#REF!+0.5*Лист1!#REF!)*100/#REF!)*#REF!</f>
        <v>#REF!</v>
      </c>
      <c r="D125" s="96" t="s">
        <v>781</v>
      </c>
      <c r="E125" s="96"/>
      <c r="F125" s="16" t="s">
        <v>1153</v>
      </c>
      <c r="G125" s="16">
        <v>0</v>
      </c>
      <c r="H125" s="96" t="s">
        <v>782</v>
      </c>
      <c r="I125" s="96">
        <v>0</v>
      </c>
      <c r="J125" s="95"/>
      <c r="K125" s="48" t="s">
        <v>1155</v>
      </c>
      <c r="L125" s="49" t="s">
        <v>396</v>
      </c>
      <c r="M125" s="49" t="e">
        <f>IF(inrange(C125,L125),0,1)</f>
        <v>#NAME?</v>
      </c>
      <c r="N125" s="49"/>
      <c r="O125" s="49"/>
    </row>
    <row r="126" spans="1:15" s="7" customFormat="1" ht="12.75" customHeight="1">
      <c r="A126" s="93"/>
      <c r="B126" s="121"/>
      <c r="C126" s="95"/>
      <c r="D126" s="96"/>
      <c r="E126" s="96"/>
      <c r="F126" s="16" t="s">
        <v>309</v>
      </c>
      <c r="G126" s="16">
        <v>1</v>
      </c>
      <c r="H126" s="96"/>
      <c r="I126" s="96"/>
      <c r="J126" s="95"/>
      <c r="K126" s="48"/>
      <c r="L126" s="49"/>
      <c r="M126" s="49"/>
      <c r="N126" s="49"/>
      <c r="O126" s="49"/>
    </row>
    <row r="127" spans="1:15" s="7" customFormat="1" ht="12.75" customHeight="1">
      <c r="A127" s="93"/>
      <c r="B127" s="121"/>
      <c r="C127" s="95"/>
      <c r="D127" s="96"/>
      <c r="E127" s="96"/>
      <c r="F127" s="16" t="s">
        <v>307</v>
      </c>
      <c r="G127" s="16">
        <v>1</v>
      </c>
      <c r="H127" s="96"/>
      <c r="I127" s="96"/>
      <c r="J127" s="95"/>
      <c r="K127" s="48"/>
      <c r="L127" s="49"/>
      <c r="M127" s="49"/>
      <c r="N127" s="49"/>
      <c r="O127" s="49"/>
    </row>
    <row r="128" spans="1:15" s="7" customFormat="1" ht="12.75" customHeight="1">
      <c r="A128" s="93"/>
      <c r="B128" s="121"/>
      <c r="C128" s="95"/>
      <c r="D128" s="96"/>
      <c r="E128" s="96"/>
      <c r="F128" s="16" t="s">
        <v>308</v>
      </c>
      <c r="G128" s="16">
        <v>2</v>
      </c>
      <c r="H128" s="96"/>
      <c r="I128" s="96"/>
      <c r="J128" s="95"/>
      <c r="K128" s="48"/>
      <c r="L128" s="49"/>
      <c r="M128" s="49"/>
      <c r="N128" s="49"/>
      <c r="O128" s="49"/>
    </row>
    <row r="129" spans="1:16" s="7" customFormat="1" ht="15.75">
      <c r="A129" s="23" t="s">
        <v>849</v>
      </c>
      <c r="B129" s="25" t="s">
        <v>13</v>
      </c>
      <c r="C129" s="14" t="e">
        <f>#REF!+#REF!</f>
        <v>#REF!</v>
      </c>
      <c r="D129" s="15" t="s">
        <v>14</v>
      </c>
      <c r="E129" s="15">
        <v>0.05</v>
      </c>
      <c r="F129" s="16"/>
      <c r="G129" s="16"/>
      <c r="H129" s="15" t="s">
        <v>209</v>
      </c>
      <c r="I129" s="15">
        <v>-1</v>
      </c>
      <c r="J129" s="14">
        <v>0.025</v>
      </c>
      <c r="K129" s="48"/>
      <c r="L129" s="49"/>
      <c r="M129" s="49"/>
      <c r="N129" s="49"/>
      <c r="O129" s="49" t="s">
        <v>495</v>
      </c>
      <c r="P129" s="7" t="s">
        <v>494</v>
      </c>
    </row>
    <row r="130" spans="1:16" s="7" customFormat="1" ht="12.75" customHeight="1">
      <c r="A130" s="93" t="s">
        <v>818</v>
      </c>
      <c r="B130" s="97" t="s">
        <v>15</v>
      </c>
      <c r="C130" s="95" t="e">
        <f>Лист1!#REF!*100/Лист1!#REF!</f>
        <v>#REF!</v>
      </c>
      <c r="D130" s="96" t="s">
        <v>16</v>
      </c>
      <c r="E130" s="96">
        <v>0.15</v>
      </c>
      <c r="F130" s="16" t="s">
        <v>816</v>
      </c>
      <c r="G130" s="16">
        <v>0</v>
      </c>
      <c r="H130" s="96" t="s">
        <v>210</v>
      </c>
      <c r="I130" s="96">
        <v>0</v>
      </c>
      <c r="J130" s="95">
        <v>0</v>
      </c>
      <c r="K130" s="48"/>
      <c r="L130" s="49"/>
      <c r="M130" s="49"/>
      <c r="N130" s="49"/>
      <c r="O130" s="49" t="s">
        <v>497</v>
      </c>
      <c r="P130" s="7" t="s">
        <v>496</v>
      </c>
    </row>
    <row r="131" spans="1:15" s="7" customFormat="1" ht="12.75">
      <c r="A131" s="93"/>
      <c r="B131" s="122"/>
      <c r="C131" s="95"/>
      <c r="D131" s="95"/>
      <c r="E131" s="95"/>
      <c r="F131" s="16" t="s">
        <v>817</v>
      </c>
      <c r="G131" s="16">
        <v>1</v>
      </c>
      <c r="H131" s="95"/>
      <c r="I131" s="95"/>
      <c r="J131" s="95"/>
      <c r="K131" s="48"/>
      <c r="L131" s="49"/>
      <c r="M131" s="49"/>
      <c r="N131" s="49"/>
      <c r="O131" s="49"/>
    </row>
    <row r="132" spans="1:15" s="7" customFormat="1" ht="12.75">
      <c r="A132" s="93"/>
      <c r="B132" s="122"/>
      <c r="C132" s="95"/>
      <c r="D132" s="95"/>
      <c r="E132" s="95"/>
      <c r="F132" s="16" t="s">
        <v>1239</v>
      </c>
      <c r="G132" s="16">
        <v>1</v>
      </c>
      <c r="H132" s="95"/>
      <c r="I132" s="95"/>
      <c r="J132" s="95"/>
      <c r="K132" s="48"/>
      <c r="L132" s="49"/>
      <c r="M132" s="49"/>
      <c r="N132" s="49"/>
      <c r="O132" s="49"/>
    </row>
    <row r="133" spans="1:15" s="7" customFormat="1" ht="12.75">
      <c r="A133" s="93"/>
      <c r="B133" s="122"/>
      <c r="C133" s="95"/>
      <c r="D133" s="95"/>
      <c r="E133" s="95"/>
      <c r="F133" s="16" t="s">
        <v>1240</v>
      </c>
      <c r="G133" s="16">
        <v>2</v>
      </c>
      <c r="H133" s="95"/>
      <c r="I133" s="95"/>
      <c r="J133" s="95"/>
      <c r="K133" s="48"/>
      <c r="L133" s="49"/>
      <c r="M133" s="49"/>
      <c r="N133" s="49"/>
      <c r="O133" s="49"/>
    </row>
    <row r="134" spans="1:16" s="7" customFormat="1" ht="12.75" customHeight="1">
      <c r="A134" s="93" t="s">
        <v>1238</v>
      </c>
      <c r="B134" s="97" t="s">
        <v>357</v>
      </c>
      <c r="C134" s="95" t="e">
        <f>Лист1!#REF!*100/(Лист1!#REF!+Лист1!#REF!)</f>
        <v>#REF!</v>
      </c>
      <c r="D134" s="96" t="s">
        <v>17</v>
      </c>
      <c r="E134" s="96">
        <v>0.05</v>
      </c>
      <c r="F134" s="16" t="s">
        <v>1195</v>
      </c>
      <c r="G134" s="16">
        <v>1</v>
      </c>
      <c r="H134" s="96" t="s">
        <v>211</v>
      </c>
      <c r="I134" s="96">
        <v>0.25</v>
      </c>
      <c r="J134" s="95">
        <v>0.0125</v>
      </c>
      <c r="K134" s="48"/>
      <c r="L134" s="49" t="s">
        <v>396</v>
      </c>
      <c r="M134" s="49" t="e">
        <f>IF(inrange(C134,L134),0,1)</f>
        <v>#NAME?</v>
      </c>
      <c r="N134" s="49"/>
      <c r="O134" s="49" t="s">
        <v>1447</v>
      </c>
      <c r="P134" s="7" t="s">
        <v>1446</v>
      </c>
    </row>
    <row r="135" spans="1:15" s="7" customFormat="1" ht="12.75">
      <c r="A135" s="93"/>
      <c r="B135" s="122"/>
      <c r="C135" s="95"/>
      <c r="D135" s="95"/>
      <c r="E135" s="95"/>
      <c r="F135" s="16" t="s">
        <v>354</v>
      </c>
      <c r="G135" s="16">
        <v>1</v>
      </c>
      <c r="H135" s="95"/>
      <c r="I135" s="95"/>
      <c r="J135" s="95"/>
      <c r="K135" s="48"/>
      <c r="L135" s="49"/>
      <c r="M135" s="49"/>
      <c r="N135" s="49"/>
      <c r="O135" s="49"/>
    </row>
    <row r="136" spans="1:15" s="7" customFormat="1" ht="12.75">
      <c r="A136" s="93"/>
      <c r="B136" s="122"/>
      <c r="C136" s="95"/>
      <c r="D136" s="95"/>
      <c r="E136" s="95"/>
      <c r="F136" s="16" t="s">
        <v>355</v>
      </c>
      <c r="G136" s="16">
        <v>1</v>
      </c>
      <c r="H136" s="95"/>
      <c r="I136" s="95"/>
      <c r="J136" s="95"/>
      <c r="K136" s="48"/>
      <c r="L136" s="49"/>
      <c r="M136" s="49"/>
      <c r="N136" s="49"/>
      <c r="O136" s="49"/>
    </row>
    <row r="137" spans="1:15" s="7" customFormat="1" ht="13.5" customHeight="1">
      <c r="A137" s="93"/>
      <c r="B137" s="122"/>
      <c r="C137" s="95"/>
      <c r="D137" s="95"/>
      <c r="E137" s="95"/>
      <c r="F137" s="16" t="s">
        <v>356</v>
      </c>
      <c r="G137" s="16">
        <v>1</v>
      </c>
      <c r="H137" s="95"/>
      <c r="I137" s="95"/>
      <c r="J137" s="95"/>
      <c r="K137" s="48"/>
      <c r="L137" s="49"/>
      <c r="M137" s="49"/>
      <c r="N137" s="49"/>
      <c r="O137" s="49"/>
    </row>
    <row r="138" spans="1:16" s="7" customFormat="1" ht="12.75" customHeight="1">
      <c r="A138" s="93" t="s">
        <v>342</v>
      </c>
      <c r="B138" s="97" t="s">
        <v>344</v>
      </c>
      <c r="C138" s="95" t="e">
        <f>Лист1!#REF!*100/Лист1!#REF!</f>
        <v>#REF!</v>
      </c>
      <c r="D138" s="96" t="s">
        <v>346</v>
      </c>
      <c r="E138" s="96">
        <v>0.6</v>
      </c>
      <c r="F138" s="16" t="s">
        <v>1393</v>
      </c>
      <c r="G138" s="22">
        <v>1</v>
      </c>
      <c r="H138" s="96" t="s">
        <v>348</v>
      </c>
      <c r="I138" s="96">
        <v>1</v>
      </c>
      <c r="J138" s="95"/>
      <c r="K138" s="48"/>
      <c r="L138" s="49" t="s">
        <v>396</v>
      </c>
      <c r="M138" s="49" t="e">
        <f>IF(inrange(C138,L138),0,1)</f>
        <v>#NAME?</v>
      </c>
      <c r="N138" s="49"/>
      <c r="O138" s="49" t="s">
        <v>344</v>
      </c>
      <c r="P138" s="7" t="s">
        <v>574</v>
      </c>
    </row>
    <row r="139" spans="1:15" s="7" customFormat="1" ht="12.75">
      <c r="A139" s="93"/>
      <c r="B139" s="122"/>
      <c r="C139" s="95"/>
      <c r="D139" s="95"/>
      <c r="E139" s="95"/>
      <c r="F139" s="16" t="s">
        <v>1394</v>
      </c>
      <c r="G139" s="22">
        <v>1</v>
      </c>
      <c r="H139" s="95"/>
      <c r="I139" s="95"/>
      <c r="J139" s="95"/>
      <c r="K139" s="48"/>
      <c r="L139" s="49"/>
      <c r="M139" s="49"/>
      <c r="N139" s="49"/>
      <c r="O139" s="49"/>
    </row>
    <row r="140" spans="1:15" s="7" customFormat="1" ht="12.75">
      <c r="A140" s="93"/>
      <c r="B140" s="122"/>
      <c r="C140" s="95"/>
      <c r="D140" s="95"/>
      <c r="E140" s="95"/>
      <c r="F140" s="16" t="s">
        <v>1388</v>
      </c>
      <c r="G140" s="22">
        <v>1</v>
      </c>
      <c r="H140" s="95"/>
      <c r="I140" s="95"/>
      <c r="J140" s="95"/>
      <c r="K140" s="48"/>
      <c r="L140" s="49"/>
      <c r="M140" s="49"/>
      <c r="N140" s="49"/>
      <c r="O140" s="49"/>
    </row>
    <row r="141" spans="1:15" s="7" customFormat="1" ht="12.75">
      <c r="A141" s="93"/>
      <c r="B141" s="122"/>
      <c r="C141" s="95"/>
      <c r="D141" s="95"/>
      <c r="E141" s="95"/>
      <c r="F141" s="16" t="s">
        <v>1395</v>
      </c>
      <c r="G141" s="22">
        <v>1</v>
      </c>
      <c r="H141" s="95"/>
      <c r="I141" s="95"/>
      <c r="J141" s="95"/>
      <c r="K141" s="48"/>
      <c r="L141" s="49"/>
      <c r="M141" s="49"/>
      <c r="N141" s="49"/>
      <c r="O141" s="49"/>
    </row>
    <row r="142" spans="1:16" s="7" customFormat="1" ht="12.75" customHeight="1">
      <c r="A142" s="93" t="s">
        <v>343</v>
      </c>
      <c r="B142" s="97" t="s">
        <v>345</v>
      </c>
      <c r="C142" s="95" t="e">
        <f>Лист1!#REF!*100/Лист1!#REF!</f>
        <v>#REF!</v>
      </c>
      <c r="D142" s="96" t="s">
        <v>347</v>
      </c>
      <c r="E142" s="96">
        <v>0.4</v>
      </c>
      <c r="F142" s="16" t="s">
        <v>1396</v>
      </c>
      <c r="G142" s="22">
        <v>1</v>
      </c>
      <c r="H142" s="96" t="s">
        <v>349</v>
      </c>
      <c r="I142" s="96">
        <v>0.25</v>
      </c>
      <c r="J142" s="95"/>
      <c r="K142" s="48"/>
      <c r="L142" s="49" t="s">
        <v>396</v>
      </c>
      <c r="M142" s="49" t="e">
        <f>IF(inrange(C142,L142),0,1)</f>
        <v>#NAME?</v>
      </c>
      <c r="N142" s="49"/>
      <c r="O142" s="49" t="s">
        <v>345</v>
      </c>
      <c r="P142" s="7" t="s">
        <v>126</v>
      </c>
    </row>
    <row r="143" spans="1:15" s="7" customFormat="1" ht="12.75">
      <c r="A143" s="93"/>
      <c r="B143" s="97"/>
      <c r="C143" s="95"/>
      <c r="D143" s="96"/>
      <c r="E143" s="96"/>
      <c r="F143" s="16" t="s">
        <v>470</v>
      </c>
      <c r="G143" s="22">
        <v>1</v>
      </c>
      <c r="H143" s="96"/>
      <c r="I143" s="96"/>
      <c r="J143" s="95"/>
      <c r="K143" s="48"/>
      <c r="L143" s="49"/>
      <c r="M143" s="49"/>
      <c r="N143" s="49"/>
      <c r="O143" s="49"/>
    </row>
    <row r="144" spans="1:15" s="7" customFormat="1" ht="12.75">
      <c r="A144" s="93"/>
      <c r="B144" s="97"/>
      <c r="C144" s="95"/>
      <c r="D144" s="96"/>
      <c r="E144" s="96"/>
      <c r="F144" s="16" t="s">
        <v>471</v>
      </c>
      <c r="G144" s="22">
        <v>1</v>
      </c>
      <c r="H144" s="96"/>
      <c r="I144" s="96"/>
      <c r="J144" s="95"/>
      <c r="K144" s="48"/>
      <c r="L144" s="49"/>
      <c r="M144" s="49"/>
      <c r="N144" s="49"/>
      <c r="O144" s="49"/>
    </row>
    <row r="145" spans="1:15" s="7" customFormat="1" ht="12.75">
      <c r="A145" s="93"/>
      <c r="B145" s="97"/>
      <c r="C145" s="95"/>
      <c r="D145" s="96"/>
      <c r="E145" s="96"/>
      <c r="F145" s="16" t="s">
        <v>472</v>
      </c>
      <c r="G145" s="22">
        <v>1</v>
      </c>
      <c r="H145" s="96"/>
      <c r="I145" s="96"/>
      <c r="J145" s="95"/>
      <c r="K145" s="48"/>
      <c r="L145" s="49"/>
      <c r="M145" s="49"/>
      <c r="N145" s="49"/>
      <c r="O145" s="49"/>
    </row>
    <row r="146" spans="1:16" s="7" customFormat="1" ht="12.75">
      <c r="A146" s="23" t="s">
        <v>350</v>
      </c>
      <c r="B146" s="13" t="s">
        <v>351</v>
      </c>
      <c r="C146" s="14" t="e">
        <f>#REF!*#REF!+#REF!*#REF!</f>
        <v>#REF!</v>
      </c>
      <c r="D146" s="15" t="s">
        <v>352</v>
      </c>
      <c r="E146" s="15">
        <v>0.15</v>
      </c>
      <c r="F146" s="16"/>
      <c r="G146" s="16"/>
      <c r="H146" s="15" t="s">
        <v>353</v>
      </c>
      <c r="I146" s="15">
        <v>-1</v>
      </c>
      <c r="J146" s="14">
        <v>0.105</v>
      </c>
      <c r="K146" s="48"/>
      <c r="L146" s="49"/>
      <c r="M146" s="49"/>
      <c r="N146" s="49"/>
      <c r="O146" s="49" t="s">
        <v>351</v>
      </c>
      <c r="P146" s="7" t="s">
        <v>1448</v>
      </c>
    </row>
    <row r="147" spans="1:15" s="7" customFormat="1" ht="12.75">
      <c r="A147" s="103" t="s">
        <v>601</v>
      </c>
      <c r="B147" s="119" t="s">
        <v>595</v>
      </c>
      <c r="C147" s="100" t="e">
        <f>#REF!/10000</f>
        <v>#REF!</v>
      </c>
      <c r="D147" s="98" t="s">
        <v>596</v>
      </c>
      <c r="E147" s="98">
        <v>0</v>
      </c>
      <c r="F147" s="16" t="s">
        <v>473</v>
      </c>
      <c r="G147" s="16">
        <v>0</v>
      </c>
      <c r="H147" s="98" t="s">
        <v>597</v>
      </c>
      <c r="I147" s="98">
        <v>0</v>
      </c>
      <c r="J147" s="100"/>
      <c r="K147" s="48" t="s">
        <v>1154</v>
      </c>
      <c r="L147" s="49"/>
      <c r="M147" s="49"/>
      <c r="N147" s="49"/>
      <c r="O147" s="49"/>
    </row>
    <row r="148" spans="1:15" s="7" customFormat="1" ht="12.75">
      <c r="A148" s="105"/>
      <c r="B148" s="120"/>
      <c r="C148" s="101"/>
      <c r="D148" s="99"/>
      <c r="E148" s="99"/>
      <c r="F148" s="16" t="s">
        <v>290</v>
      </c>
      <c r="G148" s="16">
        <v>0</v>
      </c>
      <c r="H148" s="99"/>
      <c r="I148" s="99"/>
      <c r="J148" s="101"/>
      <c r="K148" s="48"/>
      <c r="L148" s="49"/>
      <c r="M148" s="49"/>
      <c r="N148" s="49"/>
      <c r="O148" s="49"/>
    </row>
    <row r="149" spans="1:15" s="7" customFormat="1" ht="12.75">
      <c r="A149" s="103" t="s">
        <v>602</v>
      </c>
      <c r="B149" s="119" t="s">
        <v>598</v>
      </c>
      <c r="C149" s="100" t="e">
        <f>#REF!/10000</f>
        <v>#REF!</v>
      </c>
      <c r="D149" s="98" t="s">
        <v>599</v>
      </c>
      <c r="E149" s="98">
        <v>0</v>
      </c>
      <c r="F149" s="16" t="s">
        <v>477</v>
      </c>
      <c r="G149" s="16">
        <v>0</v>
      </c>
      <c r="H149" s="98" t="s">
        <v>600</v>
      </c>
      <c r="I149" s="98">
        <v>0</v>
      </c>
      <c r="J149" s="100"/>
      <c r="K149" s="48" t="s">
        <v>1155</v>
      </c>
      <c r="L149" s="49"/>
      <c r="M149" s="49"/>
      <c r="N149" s="49"/>
      <c r="O149" s="49"/>
    </row>
    <row r="150" spans="1:15" s="7" customFormat="1" ht="12.75">
      <c r="A150" s="105"/>
      <c r="B150" s="120"/>
      <c r="C150" s="101"/>
      <c r="D150" s="99"/>
      <c r="E150" s="99"/>
      <c r="F150" s="16" t="s">
        <v>305</v>
      </c>
      <c r="G150" s="16">
        <v>0</v>
      </c>
      <c r="H150" s="99"/>
      <c r="I150" s="99"/>
      <c r="J150" s="101"/>
      <c r="L150" s="49"/>
      <c r="M150" s="49"/>
      <c r="N150" s="49"/>
      <c r="O150" s="49"/>
    </row>
    <row r="151" spans="1:15" s="7" customFormat="1" ht="12.75">
      <c r="A151" s="103" t="s">
        <v>1004</v>
      </c>
      <c r="B151" s="119" t="s">
        <v>1243</v>
      </c>
      <c r="C151" s="100" t="e">
        <f>(Лист1!#REF!/#REF!)*#REF!</f>
        <v>#REF!</v>
      </c>
      <c r="D151" s="98" t="s">
        <v>1244</v>
      </c>
      <c r="E151" s="98"/>
      <c r="F151" s="16" t="s">
        <v>473</v>
      </c>
      <c r="G151" s="22">
        <v>0</v>
      </c>
      <c r="H151" s="98" t="s">
        <v>1245</v>
      </c>
      <c r="I151" s="98">
        <v>0</v>
      </c>
      <c r="J151" s="100"/>
      <c r="K151" s="48" t="s">
        <v>1154</v>
      </c>
      <c r="L151" s="49"/>
      <c r="M151" s="49"/>
      <c r="N151" s="49"/>
      <c r="O151" s="49" t="s">
        <v>573</v>
      </c>
    </row>
    <row r="152" spans="1:15" s="7" customFormat="1" ht="12.75">
      <c r="A152" s="104"/>
      <c r="B152" s="123"/>
      <c r="C152" s="109"/>
      <c r="D152" s="102"/>
      <c r="E152" s="102"/>
      <c r="F152" s="16" t="s">
        <v>474</v>
      </c>
      <c r="G152" s="22">
        <v>1</v>
      </c>
      <c r="H152" s="102"/>
      <c r="I152" s="102"/>
      <c r="J152" s="109"/>
      <c r="K152" s="48"/>
      <c r="L152" s="49"/>
      <c r="M152" s="49"/>
      <c r="N152" s="49"/>
      <c r="O152" s="49"/>
    </row>
    <row r="153" spans="1:15" s="7" customFormat="1" ht="12.75">
      <c r="A153" s="104"/>
      <c r="B153" s="123"/>
      <c r="C153" s="109"/>
      <c r="D153" s="102"/>
      <c r="E153" s="102"/>
      <c r="F153" s="16" t="s">
        <v>475</v>
      </c>
      <c r="G153" s="22">
        <v>1</v>
      </c>
      <c r="H153" s="102"/>
      <c r="I153" s="102"/>
      <c r="J153" s="109"/>
      <c r="K153" s="48"/>
      <c r="L153" s="49"/>
      <c r="M153" s="49"/>
      <c r="N153" s="49"/>
      <c r="O153" s="49"/>
    </row>
    <row r="154" spans="1:15" s="7" customFormat="1" ht="12.75">
      <c r="A154" s="105"/>
      <c r="B154" s="120"/>
      <c r="C154" s="101"/>
      <c r="D154" s="99"/>
      <c r="E154" s="99"/>
      <c r="F154" s="16" t="s">
        <v>476</v>
      </c>
      <c r="G154" s="22">
        <v>2</v>
      </c>
      <c r="H154" s="99"/>
      <c r="I154" s="99"/>
      <c r="J154" s="101"/>
      <c r="K154" s="48"/>
      <c r="L154" s="49"/>
      <c r="M154" s="49"/>
      <c r="N154" s="49"/>
      <c r="O154" s="49"/>
    </row>
    <row r="155" spans="1:15" s="7" customFormat="1" ht="12.75">
      <c r="A155" s="93" t="s">
        <v>1005</v>
      </c>
      <c r="B155" s="97" t="s">
        <v>1246</v>
      </c>
      <c r="C155" s="95" t="e">
        <f>(Лист1!#REF!/#REF!)*#REF!</f>
        <v>#REF!</v>
      </c>
      <c r="D155" s="96" t="s">
        <v>1247</v>
      </c>
      <c r="E155" s="96"/>
      <c r="F155" s="16" t="s">
        <v>477</v>
      </c>
      <c r="G155" s="22">
        <v>0</v>
      </c>
      <c r="H155" s="96" t="s">
        <v>1248</v>
      </c>
      <c r="I155" s="96">
        <v>0</v>
      </c>
      <c r="J155" s="95"/>
      <c r="K155" s="48" t="s">
        <v>1155</v>
      </c>
      <c r="L155" s="49"/>
      <c r="M155" s="49"/>
      <c r="N155" s="49"/>
      <c r="O155" s="49"/>
    </row>
    <row r="156" spans="1:15" s="7" customFormat="1" ht="12.75">
      <c r="A156" s="93"/>
      <c r="B156" s="97"/>
      <c r="C156" s="95"/>
      <c r="D156" s="96"/>
      <c r="E156" s="96"/>
      <c r="F156" s="16" t="s">
        <v>478</v>
      </c>
      <c r="G156" s="22">
        <v>1</v>
      </c>
      <c r="H156" s="96"/>
      <c r="I156" s="96"/>
      <c r="J156" s="95"/>
      <c r="K156" s="48"/>
      <c r="L156" s="49"/>
      <c r="M156" s="49"/>
      <c r="N156" s="49"/>
      <c r="O156" s="49"/>
    </row>
    <row r="157" spans="1:15" s="7" customFormat="1" ht="12.75">
      <c r="A157" s="93"/>
      <c r="B157" s="97"/>
      <c r="C157" s="95"/>
      <c r="D157" s="96"/>
      <c r="E157" s="96"/>
      <c r="F157" s="16" t="s">
        <v>479</v>
      </c>
      <c r="G157" s="22">
        <v>1</v>
      </c>
      <c r="H157" s="96"/>
      <c r="I157" s="96"/>
      <c r="J157" s="95"/>
      <c r="K157" s="48"/>
      <c r="L157" s="49"/>
      <c r="M157" s="49"/>
      <c r="N157" s="49"/>
      <c r="O157" s="49"/>
    </row>
    <row r="158" spans="1:15" s="7" customFormat="1" ht="12.75">
      <c r="A158" s="93"/>
      <c r="B158" s="97"/>
      <c r="C158" s="95"/>
      <c r="D158" s="96"/>
      <c r="E158" s="96"/>
      <c r="F158" s="16" t="s">
        <v>480</v>
      </c>
      <c r="G158" s="22">
        <v>2</v>
      </c>
      <c r="H158" s="96"/>
      <c r="I158" s="96"/>
      <c r="J158" s="95"/>
      <c r="K158" s="48"/>
      <c r="L158" s="49"/>
      <c r="M158" s="49"/>
      <c r="N158" s="49"/>
      <c r="O158" s="49"/>
    </row>
    <row r="159" spans="1:16" s="7" customFormat="1" ht="14.25">
      <c r="A159" s="23" t="s">
        <v>594</v>
      </c>
      <c r="B159" s="13" t="s">
        <v>18</v>
      </c>
      <c r="C159" s="14" t="e">
        <f>#REF!+#REF!+#REF!+#REF!</f>
        <v>#REF!</v>
      </c>
      <c r="D159" s="15" t="s">
        <v>19</v>
      </c>
      <c r="E159" s="15">
        <v>0.25</v>
      </c>
      <c r="F159" s="16"/>
      <c r="G159" s="16"/>
      <c r="H159" s="15" t="s">
        <v>212</v>
      </c>
      <c r="I159" s="15">
        <v>-1</v>
      </c>
      <c r="J159" s="14">
        <v>0</v>
      </c>
      <c r="K159" s="48"/>
      <c r="L159" s="49"/>
      <c r="M159" s="49"/>
      <c r="N159" s="49"/>
      <c r="O159" s="49" t="s">
        <v>789</v>
      </c>
      <c r="P159" s="7" t="s">
        <v>1449</v>
      </c>
    </row>
    <row r="160" spans="1:16" s="7" customFormat="1" ht="12.75" customHeight="1">
      <c r="A160" s="93" t="s">
        <v>758</v>
      </c>
      <c r="B160" s="121" t="s">
        <v>20</v>
      </c>
      <c r="C160" s="95" t="e">
        <f>Лист1!#REF!/#REF!</f>
        <v>#REF!</v>
      </c>
      <c r="D160" s="96" t="s">
        <v>21</v>
      </c>
      <c r="E160" s="96">
        <v>0.1</v>
      </c>
      <c r="F160" s="16" t="s">
        <v>481</v>
      </c>
      <c r="G160" s="16">
        <v>1</v>
      </c>
      <c r="H160" s="96" t="s">
        <v>213</v>
      </c>
      <c r="I160" s="96">
        <v>0.75</v>
      </c>
      <c r="J160" s="95">
        <v>0.075</v>
      </c>
      <c r="K160" s="48"/>
      <c r="L160" s="49"/>
      <c r="M160" s="49"/>
      <c r="N160" s="49"/>
      <c r="O160" s="49" t="s">
        <v>1450</v>
      </c>
      <c r="P160" s="7" t="s">
        <v>1453</v>
      </c>
    </row>
    <row r="161" spans="1:15" s="7" customFormat="1" ht="12.75" customHeight="1">
      <c r="A161" s="93"/>
      <c r="B161" s="121"/>
      <c r="C161" s="95"/>
      <c r="D161" s="96"/>
      <c r="E161" s="96"/>
      <c r="F161" s="16" t="s">
        <v>482</v>
      </c>
      <c r="G161" s="16">
        <v>1</v>
      </c>
      <c r="H161" s="96"/>
      <c r="I161" s="96"/>
      <c r="J161" s="95"/>
      <c r="K161" s="48"/>
      <c r="L161" s="49"/>
      <c r="M161" s="49"/>
      <c r="N161" s="49"/>
      <c r="O161" s="49"/>
    </row>
    <row r="162" spans="1:15" s="7" customFormat="1" ht="12.75" customHeight="1">
      <c r="A162" s="93"/>
      <c r="B162" s="121"/>
      <c r="C162" s="95"/>
      <c r="D162" s="96"/>
      <c r="E162" s="96"/>
      <c r="F162" s="16" t="s">
        <v>483</v>
      </c>
      <c r="G162" s="16">
        <v>1</v>
      </c>
      <c r="H162" s="96"/>
      <c r="I162" s="96"/>
      <c r="J162" s="95"/>
      <c r="K162" s="48"/>
      <c r="L162" s="49"/>
      <c r="M162" s="49"/>
      <c r="N162" s="49"/>
      <c r="O162" s="49"/>
    </row>
    <row r="163" spans="1:15" s="7" customFormat="1" ht="12.75" customHeight="1">
      <c r="A163" s="93"/>
      <c r="B163" s="121"/>
      <c r="C163" s="95"/>
      <c r="D163" s="96"/>
      <c r="E163" s="96"/>
      <c r="F163" s="16" t="s">
        <v>484</v>
      </c>
      <c r="G163" s="16">
        <v>1</v>
      </c>
      <c r="H163" s="96"/>
      <c r="I163" s="96"/>
      <c r="J163" s="95"/>
      <c r="K163" s="48"/>
      <c r="L163" s="49"/>
      <c r="M163" s="49"/>
      <c r="N163" s="49"/>
      <c r="O163" s="49"/>
    </row>
    <row r="164" spans="1:16" s="7" customFormat="1" ht="15" customHeight="1">
      <c r="A164" s="93" t="s">
        <v>759</v>
      </c>
      <c r="B164" s="121" t="s">
        <v>22</v>
      </c>
      <c r="C164" s="95" t="e">
        <f>Лист1!#REF!</f>
        <v>#REF!</v>
      </c>
      <c r="D164" s="96" t="s">
        <v>23</v>
      </c>
      <c r="E164" s="96">
        <v>0.2</v>
      </c>
      <c r="F164" s="16" t="s">
        <v>740</v>
      </c>
      <c r="G164" s="16">
        <v>0</v>
      </c>
      <c r="H164" s="96" t="s">
        <v>214</v>
      </c>
      <c r="I164" s="96">
        <v>1</v>
      </c>
      <c r="J164" s="95">
        <v>0.2</v>
      </c>
      <c r="K164" s="48"/>
      <c r="L164" s="49"/>
      <c r="M164" s="49"/>
      <c r="N164" s="49"/>
      <c r="O164" s="49" t="s">
        <v>1455</v>
      </c>
      <c r="P164" s="7" t="s">
        <v>1454</v>
      </c>
    </row>
    <row r="165" spans="1:15" s="7" customFormat="1" ht="15" customHeight="1">
      <c r="A165" s="93"/>
      <c r="B165" s="121"/>
      <c r="C165" s="95"/>
      <c r="D165" s="96"/>
      <c r="E165" s="96"/>
      <c r="F165" s="16" t="s">
        <v>739</v>
      </c>
      <c r="G165" s="16">
        <v>4</v>
      </c>
      <c r="H165" s="96"/>
      <c r="I165" s="96"/>
      <c r="J165" s="95"/>
      <c r="K165" s="48"/>
      <c r="L165" s="49"/>
      <c r="M165" s="49"/>
      <c r="N165" s="49"/>
      <c r="O165" s="49"/>
    </row>
    <row r="166" spans="1:16" s="7" customFormat="1" ht="12.75" customHeight="1">
      <c r="A166" s="93" t="s">
        <v>760</v>
      </c>
      <c r="B166" s="121" t="s">
        <v>24</v>
      </c>
      <c r="C166" s="95" t="e">
        <f>Лист1!#REF!*100/(Лист1!#REF!+Лист1!#REF!)</f>
        <v>#REF!</v>
      </c>
      <c r="D166" s="96" t="s">
        <v>25</v>
      </c>
      <c r="E166" s="96">
        <v>0.15</v>
      </c>
      <c r="F166" s="16" t="s">
        <v>486</v>
      </c>
      <c r="G166" s="22">
        <v>1</v>
      </c>
      <c r="H166" s="96" t="s">
        <v>215</v>
      </c>
      <c r="I166" s="96">
        <v>0.25</v>
      </c>
      <c r="J166" s="95">
        <v>0.0375</v>
      </c>
      <c r="K166" s="48"/>
      <c r="L166" s="49" t="s">
        <v>396</v>
      </c>
      <c r="M166" s="49" t="e">
        <f>IF(inrange(C166,L166),0,1)</f>
        <v>#NAME?</v>
      </c>
      <c r="N166" s="49"/>
      <c r="O166" s="49" t="s">
        <v>528</v>
      </c>
      <c r="P166" s="7" t="s">
        <v>527</v>
      </c>
    </row>
    <row r="167" spans="1:15" s="7" customFormat="1" ht="12.75" customHeight="1">
      <c r="A167" s="93"/>
      <c r="B167" s="121"/>
      <c r="C167" s="95"/>
      <c r="D167" s="96"/>
      <c r="E167" s="96"/>
      <c r="F167" s="16" t="s">
        <v>1183</v>
      </c>
      <c r="G167" s="22">
        <v>1</v>
      </c>
      <c r="H167" s="96"/>
      <c r="I167" s="96"/>
      <c r="J167" s="95"/>
      <c r="K167" s="48"/>
      <c r="L167" s="49"/>
      <c r="M167" s="49"/>
      <c r="N167" s="49"/>
      <c r="O167" s="49"/>
    </row>
    <row r="168" spans="1:15" s="7" customFormat="1" ht="12.75" customHeight="1">
      <c r="A168" s="93"/>
      <c r="B168" s="121"/>
      <c r="C168" s="95"/>
      <c r="D168" s="96"/>
      <c r="E168" s="96"/>
      <c r="F168" s="16" t="s">
        <v>1184</v>
      </c>
      <c r="G168" s="22">
        <v>1</v>
      </c>
      <c r="H168" s="96"/>
      <c r="I168" s="96"/>
      <c r="J168" s="95"/>
      <c r="K168" s="48"/>
      <c r="L168" s="49"/>
      <c r="M168" s="49"/>
      <c r="N168" s="49"/>
      <c r="O168" s="49"/>
    </row>
    <row r="169" spans="1:15" s="7" customFormat="1" ht="12.75" customHeight="1">
      <c r="A169" s="93"/>
      <c r="B169" s="121"/>
      <c r="C169" s="95"/>
      <c r="D169" s="96"/>
      <c r="E169" s="96"/>
      <c r="F169" s="16" t="s">
        <v>1185</v>
      </c>
      <c r="G169" s="22">
        <v>1</v>
      </c>
      <c r="H169" s="96"/>
      <c r="I169" s="96"/>
      <c r="J169" s="95"/>
      <c r="K169" s="48"/>
      <c r="L169" s="49"/>
      <c r="M169" s="49"/>
      <c r="N169" s="49"/>
      <c r="O169" s="49"/>
    </row>
    <row r="170" spans="1:16" s="7" customFormat="1" ht="15" customHeight="1">
      <c r="A170" s="93" t="s">
        <v>97</v>
      </c>
      <c r="B170" s="121" t="s">
        <v>26</v>
      </c>
      <c r="C170" s="95" t="e">
        <f>Лист1!#REF!*100/(Лист1!#REF!+Лист1!#REF!)</f>
        <v>#REF!</v>
      </c>
      <c r="D170" s="96" t="s">
        <v>27</v>
      </c>
      <c r="E170" s="96">
        <v>0.1</v>
      </c>
      <c r="F170" s="16" t="s">
        <v>1396</v>
      </c>
      <c r="G170" s="22">
        <v>1</v>
      </c>
      <c r="H170" s="96" t="s">
        <v>216</v>
      </c>
      <c r="I170" s="96">
        <v>0.25</v>
      </c>
      <c r="J170" s="95">
        <v>0.025</v>
      </c>
      <c r="K170" s="48"/>
      <c r="L170" s="49" t="s">
        <v>396</v>
      </c>
      <c r="M170" s="49" t="e">
        <f>IF(inrange(C170,L170),0,1)</f>
        <v>#NAME?</v>
      </c>
      <c r="N170" s="49"/>
      <c r="O170" s="49" t="s">
        <v>530</v>
      </c>
      <c r="P170" s="7" t="s">
        <v>529</v>
      </c>
    </row>
    <row r="171" spans="1:15" s="7" customFormat="1" ht="15" customHeight="1">
      <c r="A171" s="93"/>
      <c r="B171" s="121"/>
      <c r="C171" s="95"/>
      <c r="D171" s="96"/>
      <c r="E171" s="96"/>
      <c r="F171" s="16" t="s">
        <v>1186</v>
      </c>
      <c r="G171" s="22">
        <v>1</v>
      </c>
      <c r="H171" s="96"/>
      <c r="I171" s="96"/>
      <c r="J171" s="95"/>
      <c r="K171" s="48"/>
      <c r="L171" s="49"/>
      <c r="M171" s="49"/>
      <c r="N171" s="49"/>
      <c r="O171" s="49"/>
    </row>
    <row r="172" spans="1:15" s="7" customFormat="1" ht="15" customHeight="1">
      <c r="A172" s="93"/>
      <c r="B172" s="121"/>
      <c r="C172" s="95"/>
      <c r="D172" s="96"/>
      <c r="E172" s="96"/>
      <c r="F172" s="16" t="s">
        <v>1187</v>
      </c>
      <c r="G172" s="22">
        <v>1</v>
      </c>
      <c r="H172" s="96"/>
      <c r="I172" s="96"/>
      <c r="J172" s="95"/>
      <c r="K172" s="48"/>
      <c r="L172" s="49"/>
      <c r="M172" s="49"/>
      <c r="N172" s="49"/>
      <c r="O172" s="49"/>
    </row>
    <row r="173" spans="1:15" s="7" customFormat="1" ht="15" customHeight="1">
      <c r="A173" s="93"/>
      <c r="B173" s="121"/>
      <c r="C173" s="95"/>
      <c r="D173" s="96"/>
      <c r="E173" s="96"/>
      <c r="F173" s="16" t="s">
        <v>1188</v>
      </c>
      <c r="G173" s="22">
        <v>1</v>
      </c>
      <c r="H173" s="96"/>
      <c r="I173" s="96"/>
      <c r="J173" s="95"/>
      <c r="K173" s="48"/>
      <c r="L173" s="49"/>
      <c r="M173" s="49"/>
      <c r="N173" s="49"/>
      <c r="O173" s="49"/>
    </row>
    <row r="174" spans="1:16" s="7" customFormat="1" ht="15" customHeight="1">
      <c r="A174" s="93" t="s">
        <v>358</v>
      </c>
      <c r="B174" s="121" t="s">
        <v>362</v>
      </c>
      <c r="C174" s="95" t="e">
        <f>Лист1!#REF!*100/#REF!</f>
        <v>#REF!</v>
      </c>
      <c r="D174" s="96" t="s">
        <v>361</v>
      </c>
      <c r="E174" s="96">
        <v>0.1</v>
      </c>
      <c r="F174" s="16" t="s">
        <v>1195</v>
      </c>
      <c r="G174" s="22">
        <v>1</v>
      </c>
      <c r="H174" s="96" t="s">
        <v>363</v>
      </c>
      <c r="I174" s="96">
        <v>0.25</v>
      </c>
      <c r="J174" s="95">
        <v>0.025</v>
      </c>
      <c r="K174" s="48"/>
      <c r="L174" s="49" t="s">
        <v>396</v>
      </c>
      <c r="M174" s="49" t="e">
        <f>IF(inrange(C174,L174),0,1)</f>
        <v>#NAME?</v>
      </c>
      <c r="N174" s="49"/>
      <c r="O174" s="49" t="s">
        <v>532</v>
      </c>
      <c r="P174" s="7" t="s">
        <v>531</v>
      </c>
    </row>
    <row r="175" spans="1:15" s="7" customFormat="1" ht="15" customHeight="1">
      <c r="A175" s="93"/>
      <c r="B175" s="121"/>
      <c r="C175" s="95"/>
      <c r="D175" s="96"/>
      <c r="E175" s="96"/>
      <c r="F175" s="16" t="s">
        <v>359</v>
      </c>
      <c r="G175" s="22">
        <v>1</v>
      </c>
      <c r="H175" s="96"/>
      <c r="I175" s="96"/>
      <c r="J175" s="95"/>
      <c r="K175" s="48"/>
      <c r="L175" s="49"/>
      <c r="M175" s="49"/>
      <c r="N175" s="49"/>
      <c r="O175" s="49"/>
    </row>
    <row r="176" spans="1:15" s="7" customFormat="1" ht="15" customHeight="1">
      <c r="A176" s="93"/>
      <c r="B176" s="121"/>
      <c r="C176" s="95"/>
      <c r="D176" s="96"/>
      <c r="E176" s="96"/>
      <c r="F176" s="16" t="s">
        <v>360</v>
      </c>
      <c r="G176" s="22">
        <v>1</v>
      </c>
      <c r="H176" s="96"/>
      <c r="I176" s="96"/>
      <c r="J176" s="95"/>
      <c r="K176" s="48"/>
      <c r="L176" s="49"/>
      <c r="M176" s="49"/>
      <c r="N176" s="49"/>
      <c r="O176" s="49"/>
    </row>
    <row r="177" spans="1:15" s="7" customFormat="1" ht="15" customHeight="1">
      <c r="A177" s="93"/>
      <c r="B177" s="121"/>
      <c r="C177" s="95"/>
      <c r="D177" s="96"/>
      <c r="E177" s="96"/>
      <c r="F177" s="16" t="s">
        <v>334</v>
      </c>
      <c r="G177" s="22">
        <v>1</v>
      </c>
      <c r="H177" s="96"/>
      <c r="I177" s="96"/>
      <c r="J177" s="95"/>
      <c r="K177" s="48"/>
      <c r="L177" s="49"/>
      <c r="M177" s="49"/>
      <c r="N177" s="49"/>
      <c r="O177" s="49"/>
    </row>
    <row r="178" spans="1:16" s="7" customFormat="1" ht="15" customHeight="1">
      <c r="A178" s="93" t="s">
        <v>1190</v>
      </c>
      <c r="B178" s="121" t="s">
        <v>1095</v>
      </c>
      <c r="C178" s="95" t="e">
        <f>Лист1!#REF!</f>
        <v>#REF!</v>
      </c>
      <c r="D178" s="96" t="s">
        <v>1096</v>
      </c>
      <c r="E178" s="96">
        <v>0.35</v>
      </c>
      <c r="F178" s="16" t="s">
        <v>740</v>
      </c>
      <c r="G178" s="16">
        <v>0</v>
      </c>
      <c r="H178" s="96" t="s">
        <v>1097</v>
      </c>
      <c r="I178" s="96">
        <v>0</v>
      </c>
      <c r="J178" s="95"/>
      <c r="K178" s="48"/>
      <c r="L178" s="49"/>
      <c r="M178" s="49"/>
      <c r="N178" s="49"/>
      <c r="O178" s="49" t="s">
        <v>573</v>
      </c>
      <c r="P178" t="s">
        <v>533</v>
      </c>
    </row>
    <row r="179" spans="1:15" s="7" customFormat="1" ht="15" customHeight="1">
      <c r="A179" s="93"/>
      <c r="B179" s="121"/>
      <c r="C179" s="95"/>
      <c r="D179" s="96"/>
      <c r="E179" s="96"/>
      <c r="F179" s="16" t="s">
        <v>739</v>
      </c>
      <c r="G179" s="16">
        <v>4</v>
      </c>
      <c r="H179" s="96"/>
      <c r="I179" s="96"/>
      <c r="J179" s="95"/>
      <c r="K179" s="48"/>
      <c r="L179" s="49"/>
      <c r="M179" s="49"/>
      <c r="N179" s="49"/>
      <c r="O179" s="49"/>
    </row>
    <row r="180" spans="1:16" s="7" customFormat="1" ht="15" customHeight="1">
      <c r="A180" s="93" t="s">
        <v>1191</v>
      </c>
      <c r="B180" s="121" t="s">
        <v>1098</v>
      </c>
      <c r="C180" s="95" t="e">
        <f>Лист1!#REF!</f>
        <v>#REF!</v>
      </c>
      <c r="D180" s="96" t="s">
        <v>1099</v>
      </c>
      <c r="E180" s="96">
        <v>0.3</v>
      </c>
      <c r="F180" s="16" t="s">
        <v>740</v>
      </c>
      <c r="G180" s="16">
        <v>0</v>
      </c>
      <c r="H180" s="96" t="s">
        <v>1100</v>
      </c>
      <c r="I180" s="96">
        <v>1</v>
      </c>
      <c r="J180" s="95"/>
      <c r="K180" s="48"/>
      <c r="L180" s="49"/>
      <c r="M180" s="49"/>
      <c r="N180" s="49"/>
      <c r="O180" s="49"/>
      <c r="P180" s="7" t="s">
        <v>535</v>
      </c>
    </row>
    <row r="181" spans="1:15" s="7" customFormat="1" ht="15" customHeight="1">
      <c r="A181" s="93"/>
      <c r="B181" s="121"/>
      <c r="C181" s="95"/>
      <c r="D181" s="96"/>
      <c r="E181" s="96"/>
      <c r="F181" s="16" t="s">
        <v>739</v>
      </c>
      <c r="G181" s="16">
        <v>4</v>
      </c>
      <c r="H181" s="96"/>
      <c r="I181" s="96"/>
      <c r="J181" s="95"/>
      <c r="K181" s="48"/>
      <c r="L181" s="49"/>
      <c r="M181" s="49"/>
      <c r="N181" s="49"/>
      <c r="O181" s="49"/>
    </row>
    <row r="182" spans="1:16" s="7" customFormat="1" ht="15" customHeight="1">
      <c r="A182" s="93" t="s">
        <v>1192</v>
      </c>
      <c r="B182" s="121" t="s">
        <v>1101</v>
      </c>
      <c r="C182" s="95" t="e">
        <f>Лист1!#REF!</f>
        <v>#REF!</v>
      </c>
      <c r="D182" s="96" t="s">
        <v>1102</v>
      </c>
      <c r="E182" s="96">
        <v>0.2</v>
      </c>
      <c r="F182" s="16" t="s">
        <v>740</v>
      </c>
      <c r="G182" s="16">
        <v>0</v>
      </c>
      <c r="H182" s="96" t="s">
        <v>1103</v>
      </c>
      <c r="I182" s="96">
        <v>0</v>
      </c>
      <c r="J182" s="95"/>
      <c r="K182" s="48"/>
      <c r="L182" s="49"/>
      <c r="M182" s="49"/>
      <c r="N182" s="49"/>
      <c r="O182" s="49"/>
      <c r="P182" t="s">
        <v>534</v>
      </c>
    </row>
    <row r="183" spans="1:15" s="7" customFormat="1" ht="15" customHeight="1">
      <c r="A183" s="93"/>
      <c r="B183" s="121"/>
      <c r="C183" s="95"/>
      <c r="D183" s="96"/>
      <c r="E183" s="96"/>
      <c r="F183" s="16" t="s">
        <v>739</v>
      </c>
      <c r="G183" s="16">
        <v>4</v>
      </c>
      <c r="H183" s="96"/>
      <c r="I183" s="96"/>
      <c r="J183" s="95"/>
      <c r="K183" s="48"/>
      <c r="L183" s="49"/>
      <c r="M183" s="49"/>
      <c r="N183" s="49"/>
      <c r="O183" s="49"/>
    </row>
    <row r="184" spans="1:16" s="7" customFormat="1" ht="15" customHeight="1">
      <c r="A184" s="93" t="s">
        <v>1193</v>
      </c>
      <c r="B184" s="121" t="s">
        <v>1104</v>
      </c>
      <c r="C184" s="95" t="e">
        <f>Лист1!#REF!</f>
        <v>#REF!</v>
      </c>
      <c r="D184" s="96" t="s">
        <v>1105</v>
      </c>
      <c r="E184" s="96">
        <v>0.15</v>
      </c>
      <c r="F184" s="16" t="s">
        <v>740</v>
      </c>
      <c r="G184" s="16">
        <v>0</v>
      </c>
      <c r="H184" s="96" t="s">
        <v>1106</v>
      </c>
      <c r="I184" s="96">
        <v>0</v>
      </c>
      <c r="J184" s="95"/>
      <c r="K184" s="48"/>
      <c r="L184" s="49"/>
      <c r="M184" s="49"/>
      <c r="N184" s="49"/>
      <c r="O184" s="49"/>
      <c r="P184" s="7" t="s">
        <v>536</v>
      </c>
    </row>
    <row r="185" spans="1:15" s="7" customFormat="1" ht="15" customHeight="1">
      <c r="A185" s="93"/>
      <c r="B185" s="121"/>
      <c r="C185" s="95"/>
      <c r="D185" s="96"/>
      <c r="E185" s="96"/>
      <c r="F185" s="16" t="s">
        <v>739</v>
      </c>
      <c r="G185" s="16">
        <v>4</v>
      </c>
      <c r="H185" s="96"/>
      <c r="I185" s="96"/>
      <c r="J185" s="95"/>
      <c r="K185" s="48"/>
      <c r="L185" s="49"/>
      <c r="M185" s="49"/>
      <c r="N185" s="49"/>
      <c r="O185" s="49"/>
    </row>
    <row r="186" spans="1:16" s="7" customFormat="1" ht="21.75" customHeight="1">
      <c r="A186" s="23" t="s">
        <v>1189</v>
      </c>
      <c r="B186" s="25" t="s">
        <v>1107</v>
      </c>
      <c r="C186" s="14" t="e">
        <f>#REF!*#REF!+#REF!*#REF!+#REF!*#REF!+#REF!*#REF!</f>
        <v>#REF!</v>
      </c>
      <c r="D186" s="15" t="s">
        <v>1108</v>
      </c>
      <c r="E186" s="15">
        <v>0.1</v>
      </c>
      <c r="F186" s="16"/>
      <c r="G186" s="24"/>
      <c r="H186" s="15" t="s">
        <v>1109</v>
      </c>
      <c r="I186" s="15">
        <v>-1</v>
      </c>
      <c r="J186" s="14">
        <v>0.03</v>
      </c>
      <c r="K186" s="48"/>
      <c r="L186" s="49"/>
      <c r="M186" s="49"/>
      <c r="N186" s="49"/>
      <c r="O186" s="49" t="s">
        <v>1107</v>
      </c>
      <c r="P186" s="7" t="s">
        <v>1451</v>
      </c>
    </row>
    <row r="187" spans="1:16" s="7" customFormat="1" ht="15" customHeight="1">
      <c r="A187" s="93" t="s">
        <v>761</v>
      </c>
      <c r="B187" s="121" t="s">
        <v>28</v>
      </c>
      <c r="C187" s="95" t="e">
        <f>Лист1!#REF!</f>
        <v>#REF!</v>
      </c>
      <c r="D187" s="96" t="s">
        <v>29</v>
      </c>
      <c r="E187" s="96">
        <v>0.35</v>
      </c>
      <c r="F187" s="16" t="s">
        <v>740</v>
      </c>
      <c r="G187" s="16">
        <v>0</v>
      </c>
      <c r="H187" s="96" t="s">
        <v>217</v>
      </c>
      <c r="I187" s="96">
        <v>0</v>
      </c>
      <c r="J187" s="95"/>
      <c r="K187" s="48"/>
      <c r="L187" s="49"/>
      <c r="M187" s="49"/>
      <c r="N187" s="49"/>
      <c r="O187" s="49" t="s">
        <v>573</v>
      </c>
      <c r="P187" s="7" t="s">
        <v>533</v>
      </c>
    </row>
    <row r="188" spans="1:15" s="7" customFormat="1" ht="15" customHeight="1">
      <c r="A188" s="93"/>
      <c r="B188" s="121"/>
      <c r="C188" s="95"/>
      <c r="D188" s="96"/>
      <c r="E188" s="96"/>
      <c r="F188" s="16" t="s">
        <v>739</v>
      </c>
      <c r="G188" s="16">
        <v>4</v>
      </c>
      <c r="H188" s="96"/>
      <c r="I188" s="96"/>
      <c r="J188" s="95"/>
      <c r="K188" s="48"/>
      <c r="L188" s="49"/>
      <c r="M188" s="49"/>
      <c r="N188" s="49"/>
      <c r="O188" s="49"/>
    </row>
    <row r="189" spans="1:16" s="7" customFormat="1" ht="15" customHeight="1">
      <c r="A189" s="93" t="s">
        <v>830</v>
      </c>
      <c r="B189" s="121" t="s">
        <v>30</v>
      </c>
      <c r="C189" s="95" t="e">
        <f>Лист1!#REF!</f>
        <v>#REF!</v>
      </c>
      <c r="D189" s="96" t="s">
        <v>31</v>
      </c>
      <c r="E189" s="96">
        <v>0.3</v>
      </c>
      <c r="F189" s="16" t="s">
        <v>740</v>
      </c>
      <c r="G189" s="16">
        <v>0</v>
      </c>
      <c r="H189" s="96" t="s">
        <v>218</v>
      </c>
      <c r="I189" s="96">
        <v>0</v>
      </c>
      <c r="J189" s="95"/>
      <c r="K189" s="48"/>
      <c r="L189" s="49"/>
      <c r="M189" s="49"/>
      <c r="N189" s="49"/>
      <c r="O189" s="49"/>
      <c r="P189" s="7" t="s">
        <v>535</v>
      </c>
    </row>
    <row r="190" spans="1:15" s="7" customFormat="1" ht="15" customHeight="1">
      <c r="A190" s="93"/>
      <c r="B190" s="121"/>
      <c r="C190" s="95"/>
      <c r="D190" s="96"/>
      <c r="E190" s="96"/>
      <c r="F190" s="16" t="s">
        <v>739</v>
      </c>
      <c r="G190" s="16">
        <v>4</v>
      </c>
      <c r="H190" s="96"/>
      <c r="I190" s="96"/>
      <c r="J190" s="95"/>
      <c r="K190" s="48"/>
      <c r="L190" s="49"/>
      <c r="M190" s="49"/>
      <c r="N190" s="49"/>
      <c r="O190" s="49"/>
    </row>
    <row r="191" spans="1:16" s="7" customFormat="1" ht="15" customHeight="1">
      <c r="A191" s="93" t="s">
        <v>831</v>
      </c>
      <c r="B191" s="121" t="s">
        <v>32</v>
      </c>
      <c r="C191" s="95" t="e">
        <f>Лист1!#REF!</f>
        <v>#REF!</v>
      </c>
      <c r="D191" s="96" t="s">
        <v>33</v>
      </c>
      <c r="E191" s="96">
        <v>0.2</v>
      </c>
      <c r="F191" s="16" t="s">
        <v>740</v>
      </c>
      <c r="G191" s="16">
        <v>0</v>
      </c>
      <c r="H191" s="96" t="s">
        <v>219</v>
      </c>
      <c r="I191" s="96">
        <v>0</v>
      </c>
      <c r="J191" s="95"/>
      <c r="K191" s="48"/>
      <c r="L191" s="49"/>
      <c r="M191" s="49"/>
      <c r="N191" s="49"/>
      <c r="O191" s="49"/>
      <c r="P191" t="s">
        <v>534</v>
      </c>
    </row>
    <row r="192" spans="1:15" s="7" customFormat="1" ht="15" customHeight="1">
      <c r="A192" s="93"/>
      <c r="B192" s="121"/>
      <c r="C192" s="95"/>
      <c r="D192" s="96"/>
      <c r="E192" s="96"/>
      <c r="F192" s="16" t="s">
        <v>739</v>
      </c>
      <c r="G192" s="16">
        <v>4</v>
      </c>
      <c r="H192" s="96"/>
      <c r="I192" s="96"/>
      <c r="J192" s="95"/>
      <c r="K192" s="48"/>
      <c r="L192" s="49"/>
      <c r="M192" s="49"/>
      <c r="N192" s="49"/>
      <c r="O192" s="49"/>
    </row>
    <row r="193" spans="1:16" s="7" customFormat="1" ht="15" customHeight="1">
      <c r="A193" s="93" t="s">
        <v>762</v>
      </c>
      <c r="B193" s="121" t="s">
        <v>34</v>
      </c>
      <c r="C193" s="95" t="e">
        <f>Лист1!#REF!</f>
        <v>#REF!</v>
      </c>
      <c r="D193" s="96" t="s">
        <v>35</v>
      </c>
      <c r="E193" s="96">
        <v>0.15</v>
      </c>
      <c r="F193" s="16" t="s">
        <v>740</v>
      </c>
      <c r="G193" s="16">
        <v>0</v>
      </c>
      <c r="H193" s="96" t="s">
        <v>220</v>
      </c>
      <c r="I193" s="96">
        <v>0</v>
      </c>
      <c r="J193" s="95"/>
      <c r="K193" s="48"/>
      <c r="L193" s="49"/>
      <c r="M193" s="49"/>
      <c r="N193" s="49"/>
      <c r="O193" s="49"/>
      <c r="P193" s="7" t="s">
        <v>536</v>
      </c>
    </row>
    <row r="194" spans="1:15" s="7" customFormat="1" ht="15" customHeight="1">
      <c r="A194" s="93"/>
      <c r="B194" s="121"/>
      <c r="C194" s="95"/>
      <c r="D194" s="96"/>
      <c r="E194" s="96"/>
      <c r="F194" s="16" t="s">
        <v>739</v>
      </c>
      <c r="G194" s="16">
        <v>4</v>
      </c>
      <c r="H194" s="96"/>
      <c r="I194" s="96"/>
      <c r="J194" s="95"/>
      <c r="K194" s="48"/>
      <c r="L194" s="49"/>
      <c r="M194" s="49"/>
      <c r="N194" s="49"/>
      <c r="O194" s="49"/>
    </row>
    <row r="195" spans="1:16" s="7" customFormat="1" ht="21.75" customHeight="1">
      <c r="A195" s="23" t="s">
        <v>763</v>
      </c>
      <c r="B195" s="25" t="s">
        <v>36</v>
      </c>
      <c r="C195" s="14" t="e">
        <f>#REF!*#REF!+#REF!*#REF!+#REF!*#REF!+#REF!*#REF!</f>
        <v>#REF!</v>
      </c>
      <c r="D195" s="15" t="s">
        <v>37</v>
      </c>
      <c r="E195" s="15">
        <v>0.2</v>
      </c>
      <c r="F195" s="16"/>
      <c r="G195" s="24"/>
      <c r="H195" s="15" t="s">
        <v>221</v>
      </c>
      <c r="I195" s="15">
        <v>-1</v>
      </c>
      <c r="J195" s="14">
        <v>0</v>
      </c>
      <c r="K195" s="48"/>
      <c r="L195" s="49"/>
      <c r="M195" s="49"/>
      <c r="N195" s="49"/>
      <c r="O195" s="49" t="s">
        <v>36</v>
      </c>
      <c r="P195" s="7" t="s">
        <v>1452</v>
      </c>
    </row>
    <row r="196" spans="1:16" s="7" customFormat="1" ht="15" customHeight="1">
      <c r="A196" s="93" t="s">
        <v>863</v>
      </c>
      <c r="B196" s="121" t="s">
        <v>38</v>
      </c>
      <c r="C196" s="95" t="e">
        <f>Лист1!#REF!</f>
        <v>#REF!</v>
      </c>
      <c r="D196" s="96" t="s">
        <v>39</v>
      </c>
      <c r="E196" s="96">
        <v>0.35</v>
      </c>
      <c r="F196" s="16" t="s">
        <v>740</v>
      </c>
      <c r="G196" s="16">
        <v>0</v>
      </c>
      <c r="H196" s="96" t="s">
        <v>222</v>
      </c>
      <c r="I196" s="96">
        <v>0</v>
      </c>
      <c r="J196" s="95"/>
      <c r="K196" s="48"/>
      <c r="L196" s="49"/>
      <c r="M196" s="49"/>
      <c r="N196" s="49"/>
      <c r="O196" s="49" t="s">
        <v>573</v>
      </c>
      <c r="P196" s="7" t="s">
        <v>533</v>
      </c>
    </row>
    <row r="197" spans="1:15" s="7" customFormat="1" ht="15" customHeight="1">
      <c r="A197" s="93"/>
      <c r="B197" s="121"/>
      <c r="C197" s="95"/>
      <c r="D197" s="96"/>
      <c r="E197" s="96"/>
      <c r="F197" s="16" t="s">
        <v>739</v>
      </c>
      <c r="G197" s="16">
        <v>4</v>
      </c>
      <c r="H197" s="96"/>
      <c r="I197" s="96"/>
      <c r="J197" s="95"/>
      <c r="K197" s="48"/>
      <c r="L197" s="49"/>
      <c r="M197" s="49"/>
      <c r="N197" s="49"/>
      <c r="O197" s="49"/>
    </row>
    <row r="198" spans="1:16" s="7" customFormat="1" ht="15" customHeight="1">
      <c r="A198" s="93" t="s">
        <v>832</v>
      </c>
      <c r="B198" s="121" t="s">
        <v>40</v>
      </c>
      <c r="C198" s="95" t="e">
        <f>Лист1!#REF!</f>
        <v>#REF!</v>
      </c>
      <c r="D198" s="96" t="s">
        <v>41</v>
      </c>
      <c r="E198" s="96">
        <v>0.3</v>
      </c>
      <c r="F198" s="16" t="s">
        <v>740</v>
      </c>
      <c r="G198" s="16">
        <v>0</v>
      </c>
      <c r="H198" s="96" t="s">
        <v>223</v>
      </c>
      <c r="I198" s="96">
        <v>1</v>
      </c>
      <c r="J198" s="95"/>
      <c r="K198" s="48"/>
      <c r="L198" s="49"/>
      <c r="M198" s="49"/>
      <c r="N198" s="49"/>
      <c r="O198" s="49"/>
      <c r="P198" s="7" t="s">
        <v>535</v>
      </c>
    </row>
    <row r="199" spans="1:15" s="7" customFormat="1" ht="15" customHeight="1">
      <c r="A199" s="93"/>
      <c r="B199" s="121"/>
      <c r="C199" s="95"/>
      <c r="D199" s="96"/>
      <c r="E199" s="96"/>
      <c r="F199" s="16" t="s">
        <v>739</v>
      </c>
      <c r="G199" s="16">
        <v>4</v>
      </c>
      <c r="H199" s="96"/>
      <c r="I199" s="96"/>
      <c r="J199" s="95"/>
      <c r="K199" s="48"/>
      <c r="L199" s="49"/>
      <c r="M199" s="49"/>
      <c r="N199" s="49"/>
      <c r="O199" s="49"/>
    </row>
    <row r="200" spans="1:16" s="7" customFormat="1" ht="15" customHeight="1">
      <c r="A200" s="93" t="s">
        <v>833</v>
      </c>
      <c r="B200" s="121" t="s">
        <v>42</v>
      </c>
      <c r="C200" s="95" t="e">
        <f>Лист1!#REF!*100/(Лист1!#REF!+Лист1!#REF!)</f>
        <v>#REF!</v>
      </c>
      <c r="D200" s="96" t="s">
        <v>43</v>
      </c>
      <c r="E200" s="96">
        <v>0.2</v>
      </c>
      <c r="F200" s="16" t="s">
        <v>1194</v>
      </c>
      <c r="G200" s="26">
        <v>1</v>
      </c>
      <c r="H200" s="96" t="s">
        <v>224</v>
      </c>
      <c r="I200" s="96">
        <v>0.25</v>
      </c>
      <c r="J200" s="95"/>
      <c r="K200" s="48"/>
      <c r="L200" s="49"/>
      <c r="M200" s="49"/>
      <c r="N200" s="49"/>
      <c r="O200" s="49"/>
      <c r="P200" s="52" t="s">
        <v>534</v>
      </c>
    </row>
    <row r="201" spans="1:15" s="7" customFormat="1" ht="15" customHeight="1">
      <c r="A201" s="93"/>
      <c r="B201" s="121"/>
      <c r="C201" s="95"/>
      <c r="D201" s="96"/>
      <c r="E201" s="96"/>
      <c r="F201" s="16" t="s">
        <v>1403</v>
      </c>
      <c r="G201" s="26">
        <v>1</v>
      </c>
      <c r="H201" s="96"/>
      <c r="I201" s="96"/>
      <c r="J201" s="95"/>
      <c r="K201" s="48"/>
      <c r="L201" s="49"/>
      <c r="M201" s="49"/>
      <c r="N201" s="49"/>
      <c r="O201" s="49"/>
    </row>
    <row r="202" spans="1:15" s="7" customFormat="1" ht="15" customHeight="1">
      <c r="A202" s="93"/>
      <c r="B202" s="121"/>
      <c r="C202" s="95"/>
      <c r="D202" s="96"/>
      <c r="E202" s="96"/>
      <c r="F202" s="16" t="s">
        <v>1405</v>
      </c>
      <c r="G202" s="26">
        <v>1</v>
      </c>
      <c r="H202" s="96"/>
      <c r="I202" s="96"/>
      <c r="J202" s="95"/>
      <c r="K202" s="48"/>
      <c r="L202" s="49"/>
      <c r="M202" s="49"/>
      <c r="N202" s="49"/>
      <c r="O202" s="49"/>
    </row>
    <row r="203" spans="1:15" s="7" customFormat="1" ht="15" customHeight="1">
      <c r="A203" s="93"/>
      <c r="B203" s="121"/>
      <c r="C203" s="95"/>
      <c r="D203" s="96"/>
      <c r="E203" s="96"/>
      <c r="F203" s="16" t="s">
        <v>1272</v>
      </c>
      <c r="G203" s="26">
        <v>1</v>
      </c>
      <c r="H203" s="96"/>
      <c r="I203" s="96"/>
      <c r="J203" s="95"/>
      <c r="K203" s="48"/>
      <c r="L203" s="49"/>
      <c r="M203" s="49"/>
      <c r="N203" s="49"/>
      <c r="O203" s="49"/>
    </row>
    <row r="204" spans="1:16" s="7" customFormat="1" ht="12.75" customHeight="1">
      <c r="A204" s="93" t="s">
        <v>864</v>
      </c>
      <c r="B204" s="121" t="s">
        <v>44</v>
      </c>
      <c r="C204" s="95" t="e">
        <f>Лист1!#REF!*100/(Лист1!#REF!+Лист1!#REF!)</f>
        <v>#REF!</v>
      </c>
      <c r="D204" s="96" t="s">
        <v>45</v>
      </c>
      <c r="E204" s="96">
        <v>0.15</v>
      </c>
      <c r="F204" s="16" t="s">
        <v>1194</v>
      </c>
      <c r="G204" s="26">
        <v>1</v>
      </c>
      <c r="H204" s="96" t="s">
        <v>225</v>
      </c>
      <c r="I204" s="96">
        <v>0.25</v>
      </c>
      <c r="J204" s="95"/>
      <c r="K204" s="48"/>
      <c r="L204" s="49"/>
      <c r="M204" s="49"/>
      <c r="N204" s="49"/>
      <c r="O204" s="49"/>
      <c r="P204" s="7" t="s">
        <v>536</v>
      </c>
    </row>
    <row r="205" spans="1:15" s="7" customFormat="1" ht="12.75" customHeight="1">
      <c r="A205" s="93"/>
      <c r="B205" s="121"/>
      <c r="C205" s="95"/>
      <c r="D205" s="96"/>
      <c r="E205" s="96"/>
      <c r="F205" s="16" t="s">
        <v>1403</v>
      </c>
      <c r="G205" s="26">
        <v>1</v>
      </c>
      <c r="H205" s="96"/>
      <c r="I205" s="96"/>
      <c r="J205" s="95"/>
      <c r="K205" s="48"/>
      <c r="L205" s="49"/>
      <c r="M205" s="49"/>
      <c r="N205" s="49"/>
      <c r="O205" s="49"/>
    </row>
    <row r="206" spans="1:15" s="7" customFormat="1" ht="12.75" customHeight="1">
      <c r="A206" s="93"/>
      <c r="B206" s="121"/>
      <c r="C206" s="95"/>
      <c r="D206" s="96"/>
      <c r="E206" s="96"/>
      <c r="F206" s="16" t="s">
        <v>1405</v>
      </c>
      <c r="G206" s="26">
        <v>1</v>
      </c>
      <c r="H206" s="96"/>
      <c r="I206" s="96"/>
      <c r="J206" s="95"/>
      <c r="K206" s="48"/>
      <c r="L206" s="49"/>
      <c r="M206" s="49"/>
      <c r="N206" s="49"/>
      <c r="O206" s="49"/>
    </row>
    <row r="207" spans="1:15" s="7" customFormat="1" ht="12.75" customHeight="1">
      <c r="A207" s="93"/>
      <c r="B207" s="121"/>
      <c r="C207" s="95"/>
      <c r="D207" s="96"/>
      <c r="E207" s="96"/>
      <c r="F207" s="16" t="s">
        <v>1272</v>
      </c>
      <c r="G207" s="26">
        <v>1</v>
      </c>
      <c r="H207" s="96"/>
      <c r="I207" s="96"/>
      <c r="J207" s="95"/>
      <c r="K207" s="48"/>
      <c r="L207" s="49"/>
      <c r="M207" s="49"/>
      <c r="N207" s="49"/>
      <c r="O207" s="49"/>
    </row>
    <row r="208" spans="1:16" s="7" customFormat="1" ht="15.75">
      <c r="A208" s="23" t="s">
        <v>1137</v>
      </c>
      <c r="B208" s="25" t="s">
        <v>46</v>
      </c>
      <c r="C208" s="14" t="e">
        <f>#REF!*#REF!+#REF!*#REF!+#REF!*#REF!+#REF!*#REF!</f>
        <v>#REF!</v>
      </c>
      <c r="D208" s="15" t="s">
        <v>47</v>
      </c>
      <c r="E208" s="15">
        <v>0.15</v>
      </c>
      <c r="F208" s="16"/>
      <c r="G208" s="24"/>
      <c r="H208" s="15" t="s">
        <v>226</v>
      </c>
      <c r="I208" s="15">
        <v>-1</v>
      </c>
      <c r="J208" s="14">
        <v>0.058125</v>
      </c>
      <c r="K208" s="48"/>
      <c r="L208" s="49"/>
      <c r="M208" s="49"/>
      <c r="N208" s="49"/>
      <c r="O208" s="49" t="s">
        <v>46</v>
      </c>
      <c r="P208" s="7" t="s">
        <v>127</v>
      </c>
    </row>
    <row r="209" spans="1:16" s="7" customFormat="1" ht="12.75" customHeight="1">
      <c r="A209" s="93" t="s">
        <v>1138</v>
      </c>
      <c r="B209" s="121" t="s">
        <v>48</v>
      </c>
      <c r="C209" s="95" t="e">
        <f>Лист1!#REF!</f>
        <v>#REF!</v>
      </c>
      <c r="D209" s="96" t="s">
        <v>49</v>
      </c>
      <c r="E209" s="96">
        <v>0.3</v>
      </c>
      <c r="F209" s="16" t="s">
        <v>740</v>
      </c>
      <c r="G209" s="16">
        <v>0</v>
      </c>
      <c r="H209" s="96" t="s">
        <v>227</v>
      </c>
      <c r="I209" s="96">
        <v>0</v>
      </c>
      <c r="J209" s="95"/>
      <c r="K209" s="48"/>
      <c r="L209" s="49"/>
      <c r="M209" s="49"/>
      <c r="N209" s="49"/>
      <c r="O209" s="49"/>
      <c r="P209" s="7" t="s">
        <v>537</v>
      </c>
    </row>
    <row r="210" spans="1:15" s="7" customFormat="1" ht="12.75" customHeight="1">
      <c r="A210" s="93"/>
      <c r="B210" s="121"/>
      <c r="C210" s="95"/>
      <c r="D210" s="96"/>
      <c r="E210" s="96"/>
      <c r="F210" s="16" t="s">
        <v>739</v>
      </c>
      <c r="G210" s="16">
        <v>4</v>
      </c>
      <c r="H210" s="96"/>
      <c r="I210" s="96"/>
      <c r="J210" s="95"/>
      <c r="K210" s="48"/>
      <c r="L210" s="49"/>
      <c r="M210" s="49"/>
      <c r="N210" s="49"/>
      <c r="O210" s="49"/>
    </row>
    <row r="211" spans="1:16" s="7" customFormat="1" ht="12.75" customHeight="1">
      <c r="A211" s="93" t="s">
        <v>313</v>
      </c>
      <c r="B211" s="121" t="s">
        <v>50</v>
      </c>
      <c r="C211" s="95" t="e">
        <f>Лист1!#REF!</f>
        <v>#REF!</v>
      </c>
      <c r="D211" s="96" t="s">
        <v>51</v>
      </c>
      <c r="E211" s="96">
        <v>0.25</v>
      </c>
      <c r="F211" s="16" t="s">
        <v>740</v>
      </c>
      <c r="G211" s="16">
        <v>0</v>
      </c>
      <c r="H211" s="96" t="s">
        <v>228</v>
      </c>
      <c r="I211" s="96">
        <v>0</v>
      </c>
      <c r="J211" s="95"/>
      <c r="K211" s="48"/>
      <c r="L211" s="49"/>
      <c r="M211" s="49"/>
      <c r="N211" s="49"/>
      <c r="O211" s="49" t="s">
        <v>50</v>
      </c>
      <c r="P211" s="7" t="s">
        <v>549</v>
      </c>
    </row>
    <row r="212" spans="1:15" s="7" customFormat="1" ht="12.75" customHeight="1">
      <c r="A212" s="93"/>
      <c r="B212" s="121"/>
      <c r="C212" s="95"/>
      <c r="D212" s="96"/>
      <c r="E212" s="96"/>
      <c r="F212" s="16" t="s">
        <v>739</v>
      </c>
      <c r="G212" s="16">
        <v>4</v>
      </c>
      <c r="H212" s="96"/>
      <c r="I212" s="96"/>
      <c r="J212" s="95"/>
      <c r="K212" s="48"/>
      <c r="L212" s="49"/>
      <c r="M212" s="49"/>
      <c r="N212" s="49"/>
      <c r="O212" s="49"/>
    </row>
    <row r="213" spans="1:16" s="7" customFormat="1" ht="12.75" customHeight="1">
      <c r="A213" s="93" t="s">
        <v>834</v>
      </c>
      <c r="B213" s="121" t="s">
        <v>52</v>
      </c>
      <c r="C213" s="95" t="e">
        <f>Лист1!#REF!*100/(Лист1!#REF!+Лист1!#REF!)</f>
        <v>#REF!</v>
      </c>
      <c r="D213" s="96" t="s">
        <v>53</v>
      </c>
      <c r="E213" s="96">
        <v>0.2</v>
      </c>
      <c r="F213" s="16" t="s">
        <v>1359</v>
      </c>
      <c r="G213" s="26">
        <v>1</v>
      </c>
      <c r="H213" s="96" t="s">
        <v>229</v>
      </c>
      <c r="I213" s="96">
        <v>0.25</v>
      </c>
      <c r="J213" s="95"/>
      <c r="K213" s="48"/>
      <c r="L213" s="49"/>
      <c r="M213" s="49"/>
      <c r="N213" s="49"/>
      <c r="O213" s="49"/>
      <c r="P213" s="7" t="s">
        <v>550</v>
      </c>
    </row>
    <row r="214" spans="1:15" s="7" customFormat="1" ht="12.75" customHeight="1">
      <c r="A214" s="93"/>
      <c r="B214" s="121"/>
      <c r="C214" s="95"/>
      <c r="D214" s="96"/>
      <c r="E214" s="96"/>
      <c r="F214" s="16" t="s">
        <v>1273</v>
      </c>
      <c r="G214" s="26">
        <v>1</v>
      </c>
      <c r="H214" s="96"/>
      <c r="I214" s="96"/>
      <c r="J214" s="95"/>
      <c r="K214" s="48"/>
      <c r="L214" s="49"/>
      <c r="M214" s="49"/>
      <c r="N214" s="49"/>
      <c r="O214" s="49"/>
    </row>
    <row r="215" spans="1:15" s="7" customFormat="1" ht="12.75" customHeight="1">
      <c r="A215" s="93"/>
      <c r="B215" s="121"/>
      <c r="C215" s="95"/>
      <c r="D215" s="96"/>
      <c r="E215" s="96"/>
      <c r="F215" s="16" t="s">
        <v>1274</v>
      </c>
      <c r="G215" s="26">
        <v>1</v>
      </c>
      <c r="H215" s="96"/>
      <c r="I215" s="96"/>
      <c r="J215" s="95"/>
      <c r="K215" s="48"/>
      <c r="L215" s="49"/>
      <c r="M215" s="49"/>
      <c r="N215" s="49"/>
      <c r="O215" s="49"/>
    </row>
    <row r="216" spans="1:15" s="7" customFormat="1" ht="12.75" customHeight="1">
      <c r="A216" s="93"/>
      <c r="B216" s="121"/>
      <c r="C216" s="95"/>
      <c r="D216" s="96"/>
      <c r="E216" s="96"/>
      <c r="F216" s="16" t="s">
        <v>1275</v>
      </c>
      <c r="G216" s="26">
        <v>1</v>
      </c>
      <c r="H216" s="96"/>
      <c r="I216" s="96"/>
      <c r="J216" s="95"/>
      <c r="K216" s="48"/>
      <c r="L216" s="49"/>
      <c r="M216" s="49"/>
      <c r="N216" s="49"/>
      <c r="O216" s="49"/>
    </row>
    <row r="217" spans="1:16" s="7" customFormat="1" ht="12.75" customHeight="1">
      <c r="A217" s="93" t="s">
        <v>178</v>
      </c>
      <c r="B217" s="121" t="s">
        <v>54</v>
      </c>
      <c r="C217" s="95" t="e">
        <f>Лист1!#REF!*100/(Лист1!#REF!+Лист1!#REF!)</f>
        <v>#REF!</v>
      </c>
      <c r="D217" s="96" t="s">
        <v>55</v>
      </c>
      <c r="E217" s="96">
        <v>0.15</v>
      </c>
      <c r="F217" s="16" t="s">
        <v>1194</v>
      </c>
      <c r="G217" s="26">
        <v>1</v>
      </c>
      <c r="H217" s="96" t="s">
        <v>230</v>
      </c>
      <c r="I217" s="96">
        <v>1</v>
      </c>
      <c r="J217" s="95"/>
      <c r="K217" s="48"/>
      <c r="L217" s="49"/>
      <c r="M217" s="49"/>
      <c r="N217" s="49"/>
      <c r="O217" s="49"/>
      <c r="P217" s="7" t="s">
        <v>551</v>
      </c>
    </row>
    <row r="218" spans="1:15" s="7" customFormat="1" ht="12.75" customHeight="1">
      <c r="A218" s="93"/>
      <c r="B218" s="121"/>
      <c r="C218" s="95"/>
      <c r="D218" s="96"/>
      <c r="E218" s="96"/>
      <c r="F218" s="16" t="s">
        <v>1403</v>
      </c>
      <c r="G218" s="26">
        <v>1</v>
      </c>
      <c r="H218" s="96"/>
      <c r="I218" s="96"/>
      <c r="J218" s="95"/>
      <c r="K218" s="48"/>
      <c r="L218" s="49"/>
      <c r="M218" s="49"/>
      <c r="N218" s="49"/>
      <c r="O218" s="49"/>
    </row>
    <row r="219" spans="1:15" s="7" customFormat="1" ht="12.75" customHeight="1">
      <c r="A219" s="93"/>
      <c r="B219" s="121"/>
      <c r="C219" s="95"/>
      <c r="D219" s="96"/>
      <c r="E219" s="96"/>
      <c r="F219" s="16" t="s">
        <v>1405</v>
      </c>
      <c r="G219" s="26">
        <v>1</v>
      </c>
      <c r="H219" s="96"/>
      <c r="I219" s="96"/>
      <c r="J219" s="95"/>
      <c r="K219" s="48"/>
      <c r="L219" s="49"/>
      <c r="M219" s="49"/>
      <c r="N219" s="49"/>
      <c r="O219" s="49"/>
    </row>
    <row r="220" spans="1:15" s="7" customFormat="1" ht="12.75" customHeight="1">
      <c r="A220" s="93"/>
      <c r="B220" s="121"/>
      <c r="C220" s="95"/>
      <c r="D220" s="96"/>
      <c r="E220" s="96"/>
      <c r="F220" s="16" t="s">
        <v>1272</v>
      </c>
      <c r="G220" s="26">
        <v>1</v>
      </c>
      <c r="H220" s="96"/>
      <c r="I220" s="96"/>
      <c r="J220" s="95"/>
      <c r="K220" s="48"/>
      <c r="L220" s="49"/>
      <c r="M220" s="49"/>
      <c r="N220" s="49"/>
      <c r="O220" s="49"/>
    </row>
    <row r="221" spans="1:16" s="7" customFormat="1" ht="12.75" customHeight="1">
      <c r="A221" s="103" t="s">
        <v>284</v>
      </c>
      <c r="B221" s="121" t="s">
        <v>285</v>
      </c>
      <c r="C221" s="95" t="e">
        <f>Лист1!#REF!*100/(Лист1!#REF!+Лист1!#REF!)</f>
        <v>#REF!</v>
      </c>
      <c r="D221" s="96" t="s">
        <v>286</v>
      </c>
      <c r="E221" s="96">
        <v>0.1</v>
      </c>
      <c r="F221" s="16" t="s">
        <v>1194</v>
      </c>
      <c r="G221" s="26">
        <v>1</v>
      </c>
      <c r="H221" s="96" t="s">
        <v>287</v>
      </c>
      <c r="I221" s="96">
        <v>0.25</v>
      </c>
      <c r="J221" s="95"/>
      <c r="K221" s="48"/>
      <c r="L221" s="49"/>
      <c r="M221" s="49"/>
      <c r="N221" s="49"/>
      <c r="O221" s="49"/>
      <c r="P221" s="7" t="s">
        <v>552</v>
      </c>
    </row>
    <row r="222" spans="1:15" s="7" customFormat="1" ht="12.75" customHeight="1">
      <c r="A222" s="104"/>
      <c r="B222" s="121"/>
      <c r="C222" s="95"/>
      <c r="D222" s="96"/>
      <c r="E222" s="96"/>
      <c r="F222" s="16" t="s">
        <v>1403</v>
      </c>
      <c r="G222" s="26">
        <v>1</v>
      </c>
      <c r="H222" s="96"/>
      <c r="I222" s="96"/>
      <c r="J222" s="95"/>
      <c r="K222" s="48"/>
      <c r="L222" s="49"/>
      <c r="M222" s="49"/>
      <c r="N222" s="49"/>
      <c r="O222" s="49"/>
    </row>
    <row r="223" spans="1:15" s="7" customFormat="1" ht="12.75" customHeight="1">
      <c r="A223" s="104"/>
      <c r="B223" s="121"/>
      <c r="C223" s="95"/>
      <c r="D223" s="96"/>
      <c r="E223" s="96"/>
      <c r="F223" s="16" t="s">
        <v>1405</v>
      </c>
      <c r="G223" s="26">
        <v>1</v>
      </c>
      <c r="H223" s="96"/>
      <c r="I223" s="96"/>
      <c r="J223" s="95"/>
      <c r="K223" s="48"/>
      <c r="L223" s="49"/>
      <c r="M223" s="49"/>
      <c r="N223" s="49"/>
      <c r="O223" s="49"/>
    </row>
    <row r="224" spans="1:15" s="7" customFormat="1" ht="12.75" customHeight="1">
      <c r="A224" s="105"/>
      <c r="B224" s="121"/>
      <c r="C224" s="95"/>
      <c r="D224" s="96"/>
      <c r="E224" s="96"/>
      <c r="F224" s="16" t="s">
        <v>1272</v>
      </c>
      <c r="G224" s="26">
        <v>1</v>
      </c>
      <c r="H224" s="96"/>
      <c r="I224" s="96"/>
      <c r="J224" s="95"/>
      <c r="K224" s="48"/>
      <c r="L224" s="49"/>
      <c r="M224" s="49"/>
      <c r="N224" s="49"/>
      <c r="O224" s="49"/>
    </row>
    <row r="225" spans="1:16" s="7" customFormat="1" ht="15.75">
      <c r="A225" s="23" t="s">
        <v>306</v>
      </c>
      <c r="B225" s="25" t="s">
        <v>56</v>
      </c>
      <c r="C225" s="14" t="e">
        <f>#REF!*#REF!+#REF!*#REF!+#REF!*#REF!+#REF!*#REF!+#REF!*#REF!</f>
        <v>#REF!</v>
      </c>
      <c r="D225" s="15" t="s">
        <v>57</v>
      </c>
      <c r="E225" s="15">
        <v>0.2</v>
      </c>
      <c r="F225" s="16"/>
      <c r="G225" s="24"/>
      <c r="H225" s="15" t="s">
        <v>231</v>
      </c>
      <c r="I225" s="15">
        <v>-1</v>
      </c>
      <c r="J225" s="14">
        <v>0.045</v>
      </c>
      <c r="K225" s="48"/>
      <c r="L225" s="49"/>
      <c r="M225" s="49"/>
      <c r="N225" s="49"/>
      <c r="O225" s="49" t="s">
        <v>56</v>
      </c>
      <c r="P225" s="7" t="s">
        <v>128</v>
      </c>
    </row>
    <row r="226" spans="1:16" s="7" customFormat="1" ht="12.75" customHeight="1">
      <c r="A226" s="93" t="s">
        <v>1139</v>
      </c>
      <c r="B226" s="119" t="s">
        <v>58</v>
      </c>
      <c r="C226" s="95" t="e">
        <f>Лист1!#REF!</f>
        <v>#REF!</v>
      </c>
      <c r="D226" s="96" t="s">
        <v>59</v>
      </c>
      <c r="E226" s="96">
        <v>0.4</v>
      </c>
      <c r="F226" s="16" t="s">
        <v>740</v>
      </c>
      <c r="G226" s="16">
        <v>0</v>
      </c>
      <c r="H226" s="96" t="s">
        <v>232</v>
      </c>
      <c r="I226" s="96">
        <v>0</v>
      </c>
      <c r="J226" s="95"/>
      <c r="K226" s="48"/>
      <c r="L226" s="49"/>
      <c r="M226" s="49"/>
      <c r="N226" s="49"/>
      <c r="O226" s="49" t="s">
        <v>573</v>
      </c>
      <c r="P226" s="7" t="s">
        <v>554</v>
      </c>
    </row>
    <row r="227" spans="1:15" s="7" customFormat="1" ht="12.75">
      <c r="A227" s="93"/>
      <c r="B227" s="120"/>
      <c r="C227" s="95"/>
      <c r="D227" s="96"/>
      <c r="E227" s="96"/>
      <c r="F227" s="16" t="s">
        <v>739</v>
      </c>
      <c r="G227" s="16">
        <v>4</v>
      </c>
      <c r="H227" s="96"/>
      <c r="I227" s="96"/>
      <c r="J227" s="95"/>
      <c r="K227" s="48"/>
      <c r="L227" s="49"/>
      <c r="M227" s="49"/>
      <c r="N227" s="49"/>
      <c r="O227" s="49"/>
    </row>
    <row r="228" spans="1:16" s="7" customFormat="1" ht="12.75" customHeight="1">
      <c r="A228" s="93" t="s">
        <v>1140</v>
      </c>
      <c r="B228" s="119" t="s">
        <v>301</v>
      </c>
      <c r="C228" s="95" t="e">
        <f>Лист1!#REF!</f>
        <v>#REF!</v>
      </c>
      <c r="D228" s="96" t="s">
        <v>60</v>
      </c>
      <c r="E228" s="96">
        <v>0.35</v>
      </c>
      <c r="F228" s="16" t="s">
        <v>740</v>
      </c>
      <c r="G228" s="16">
        <v>0</v>
      </c>
      <c r="H228" s="96" t="s">
        <v>233</v>
      </c>
      <c r="I228" s="96">
        <v>1</v>
      </c>
      <c r="J228" s="95"/>
      <c r="K228" s="48"/>
      <c r="L228" s="49"/>
      <c r="M228" s="49"/>
      <c r="N228" s="49"/>
      <c r="O228" s="49"/>
      <c r="P228" s="7" t="s">
        <v>534</v>
      </c>
    </row>
    <row r="229" spans="1:15" s="7" customFormat="1" ht="12.75">
      <c r="A229" s="93"/>
      <c r="B229" s="124"/>
      <c r="C229" s="95"/>
      <c r="D229" s="96"/>
      <c r="E229" s="96"/>
      <c r="F229" s="16" t="s">
        <v>739</v>
      </c>
      <c r="G229" s="16">
        <v>4</v>
      </c>
      <c r="H229" s="96"/>
      <c r="I229" s="96"/>
      <c r="J229" s="95"/>
      <c r="K229" s="48"/>
      <c r="L229" s="49"/>
      <c r="M229" s="49"/>
      <c r="N229" s="49"/>
      <c r="O229" s="49"/>
    </row>
    <row r="230" spans="1:16" s="7" customFormat="1" ht="12.75" customHeight="1">
      <c r="A230" s="93" t="s">
        <v>1141</v>
      </c>
      <c r="B230" s="97" t="s">
        <v>61</v>
      </c>
      <c r="C230" s="95" t="e">
        <f>Лист1!#REF!</f>
        <v>#REF!</v>
      </c>
      <c r="D230" s="96" t="s">
        <v>62</v>
      </c>
      <c r="E230" s="96">
        <v>0.25</v>
      </c>
      <c r="F230" s="16" t="s">
        <v>740</v>
      </c>
      <c r="G230" s="16">
        <v>0</v>
      </c>
      <c r="H230" s="96" t="s">
        <v>234</v>
      </c>
      <c r="I230" s="96">
        <v>0</v>
      </c>
      <c r="J230" s="95"/>
      <c r="K230" s="48"/>
      <c r="L230" s="49"/>
      <c r="M230" s="49"/>
      <c r="N230" s="49"/>
      <c r="O230" s="49"/>
      <c r="P230" s="7" t="s">
        <v>536</v>
      </c>
    </row>
    <row r="231" spans="1:15" s="7" customFormat="1" ht="12.75">
      <c r="A231" s="93"/>
      <c r="B231" s="97"/>
      <c r="C231" s="95"/>
      <c r="D231" s="96"/>
      <c r="E231" s="96"/>
      <c r="F231" s="16" t="s">
        <v>739</v>
      </c>
      <c r="G231" s="16">
        <v>4</v>
      </c>
      <c r="H231" s="96"/>
      <c r="I231" s="96"/>
      <c r="J231" s="95"/>
      <c r="K231" s="48"/>
      <c r="L231" s="49"/>
      <c r="M231" s="49"/>
      <c r="N231" s="49"/>
      <c r="O231" s="49"/>
    </row>
    <row r="232" spans="1:16" s="7" customFormat="1" ht="12.75">
      <c r="A232" s="23" t="s">
        <v>1144</v>
      </c>
      <c r="B232" s="13" t="s">
        <v>63</v>
      </c>
      <c r="C232" s="14" t="e">
        <f>#REF!*#REF!+#REF!*#REF!+#REF!*#REF!</f>
        <v>#REF!</v>
      </c>
      <c r="D232" s="15" t="s">
        <v>64</v>
      </c>
      <c r="E232" s="15">
        <v>0.1</v>
      </c>
      <c r="F232" s="16"/>
      <c r="G232" s="24"/>
      <c r="H232" s="15" t="s">
        <v>235</v>
      </c>
      <c r="I232" s="15">
        <v>-1</v>
      </c>
      <c r="J232" s="14">
        <v>0.035</v>
      </c>
      <c r="K232" s="48"/>
      <c r="L232" s="49"/>
      <c r="M232" s="49"/>
      <c r="N232" s="49"/>
      <c r="O232" s="49" t="s">
        <v>63</v>
      </c>
      <c r="P232" s="7" t="s">
        <v>553</v>
      </c>
    </row>
    <row r="233" spans="1:16" s="7" customFormat="1" ht="12.75" customHeight="1">
      <c r="A233" s="93" t="s">
        <v>1142</v>
      </c>
      <c r="B233" s="97" t="s">
        <v>65</v>
      </c>
      <c r="C233" s="95" t="e">
        <f>Лист1!#REF!</f>
        <v>#REF!</v>
      </c>
      <c r="D233" s="96" t="s">
        <v>66</v>
      </c>
      <c r="E233" s="96">
        <v>0.7</v>
      </c>
      <c r="F233" s="16" t="s">
        <v>740</v>
      </c>
      <c r="G233" s="16">
        <v>0</v>
      </c>
      <c r="H233" s="96" t="s">
        <v>236</v>
      </c>
      <c r="I233" s="96">
        <v>0</v>
      </c>
      <c r="J233" s="95"/>
      <c r="K233" s="48"/>
      <c r="L233" s="49"/>
      <c r="M233" s="49"/>
      <c r="N233" s="49"/>
      <c r="O233" s="49" t="s">
        <v>65</v>
      </c>
      <c r="P233" s="7" t="s">
        <v>555</v>
      </c>
    </row>
    <row r="234" spans="1:15" s="7" customFormat="1" ht="12.75">
      <c r="A234" s="93"/>
      <c r="B234" s="122"/>
      <c r="C234" s="95"/>
      <c r="D234" s="96"/>
      <c r="E234" s="96"/>
      <c r="F234" s="16" t="s">
        <v>739</v>
      </c>
      <c r="G234" s="16">
        <v>4</v>
      </c>
      <c r="H234" s="96"/>
      <c r="I234" s="96"/>
      <c r="J234" s="95"/>
      <c r="K234" s="48"/>
      <c r="L234" s="49"/>
      <c r="M234" s="49"/>
      <c r="N234" s="49"/>
      <c r="O234" s="49"/>
    </row>
    <row r="235" spans="1:16" s="7" customFormat="1" ht="12.75" customHeight="1">
      <c r="A235" s="93" t="s">
        <v>1143</v>
      </c>
      <c r="B235" s="97" t="s">
        <v>67</v>
      </c>
      <c r="C235" s="95" t="e">
        <f>Лист1!#REF!</f>
        <v>#REF!</v>
      </c>
      <c r="D235" s="96" t="s">
        <v>68</v>
      </c>
      <c r="E235" s="96">
        <v>0.3</v>
      </c>
      <c r="F235" s="16" t="s">
        <v>740</v>
      </c>
      <c r="G235" s="16">
        <v>0</v>
      </c>
      <c r="H235" s="96" t="s">
        <v>237</v>
      </c>
      <c r="I235" s="96">
        <v>0</v>
      </c>
      <c r="J235" s="95"/>
      <c r="K235" s="48"/>
      <c r="L235" s="49"/>
      <c r="M235" s="49"/>
      <c r="N235" s="49"/>
      <c r="O235" s="49" t="s">
        <v>67</v>
      </c>
      <c r="P235" s="7" t="s">
        <v>536</v>
      </c>
    </row>
    <row r="236" spans="1:15" s="7" customFormat="1" ht="12.75">
      <c r="A236" s="93"/>
      <c r="B236" s="97"/>
      <c r="C236" s="95"/>
      <c r="D236" s="96"/>
      <c r="E236" s="96"/>
      <c r="F236" s="16" t="s">
        <v>739</v>
      </c>
      <c r="G236" s="16">
        <v>4</v>
      </c>
      <c r="H236" s="96"/>
      <c r="I236" s="96"/>
      <c r="J236" s="95"/>
      <c r="K236" s="48"/>
      <c r="L236" s="49"/>
      <c r="M236" s="49"/>
      <c r="N236" s="49"/>
      <c r="O236" s="49"/>
    </row>
    <row r="237" spans="1:16" s="7" customFormat="1" ht="15.75">
      <c r="A237" s="23" t="s">
        <v>1145</v>
      </c>
      <c r="B237" s="25" t="s">
        <v>69</v>
      </c>
      <c r="C237" s="14" t="e">
        <f>#REF!*#REF!+#REF!*#REF!</f>
        <v>#REF!</v>
      </c>
      <c r="D237" s="15" t="s">
        <v>70</v>
      </c>
      <c r="E237" s="15">
        <v>0.1</v>
      </c>
      <c r="F237" s="16"/>
      <c r="G237" s="24"/>
      <c r="H237" s="15" t="s">
        <v>238</v>
      </c>
      <c r="I237" s="15">
        <v>-1</v>
      </c>
      <c r="J237" s="14">
        <v>0</v>
      </c>
      <c r="K237" s="48"/>
      <c r="L237" s="49"/>
      <c r="M237" s="49"/>
      <c r="N237" s="49"/>
      <c r="O237" s="49" t="s">
        <v>69</v>
      </c>
      <c r="P237" s="7" t="s">
        <v>129</v>
      </c>
    </row>
    <row r="238" spans="1:16" s="7" customFormat="1" ht="12.75" customHeight="1">
      <c r="A238" s="93" t="s">
        <v>1146</v>
      </c>
      <c r="B238" s="121" t="s">
        <v>71</v>
      </c>
      <c r="C238" s="95" t="e">
        <f>Лист1!#REF!</f>
        <v>#REF!</v>
      </c>
      <c r="D238" s="96" t="s">
        <v>72</v>
      </c>
      <c r="E238" s="96">
        <v>0.1</v>
      </c>
      <c r="F238" s="16" t="s">
        <v>739</v>
      </c>
      <c r="G238" s="16">
        <v>0</v>
      </c>
      <c r="H238" s="96" t="s">
        <v>239</v>
      </c>
      <c r="I238" s="96">
        <v>0</v>
      </c>
      <c r="J238" s="95">
        <v>0</v>
      </c>
      <c r="K238" s="48"/>
      <c r="L238" s="49"/>
      <c r="M238" s="49"/>
      <c r="N238" s="49"/>
      <c r="O238" s="49" t="s">
        <v>557</v>
      </c>
      <c r="P238" s="7" t="s">
        <v>556</v>
      </c>
    </row>
    <row r="239" spans="1:15" s="7" customFormat="1" ht="12.75" customHeight="1">
      <c r="A239" s="93"/>
      <c r="B239" s="121"/>
      <c r="C239" s="95"/>
      <c r="D239" s="96"/>
      <c r="E239" s="96"/>
      <c r="F239" s="16" t="s">
        <v>1153</v>
      </c>
      <c r="G239" s="16">
        <v>4</v>
      </c>
      <c r="H239" s="96"/>
      <c r="I239" s="96"/>
      <c r="J239" s="95"/>
      <c r="K239" s="48"/>
      <c r="L239" s="49"/>
      <c r="M239" s="49"/>
      <c r="N239" s="49"/>
      <c r="O239" s="49"/>
    </row>
    <row r="240" spans="1:16" s="7" customFormat="1" ht="12.75" customHeight="1">
      <c r="A240" s="93" t="s">
        <v>1276</v>
      </c>
      <c r="B240" s="125" t="s">
        <v>1110</v>
      </c>
      <c r="C240" s="100" t="e">
        <f>Лист1!#REF!</f>
        <v>#REF!</v>
      </c>
      <c r="D240" s="98" t="s">
        <v>1111</v>
      </c>
      <c r="E240" s="98">
        <v>0.15</v>
      </c>
      <c r="F240" s="16" t="s">
        <v>740</v>
      </c>
      <c r="G240" s="16">
        <v>0</v>
      </c>
      <c r="H240" s="98" t="s">
        <v>1112</v>
      </c>
      <c r="I240" s="98">
        <v>1</v>
      </c>
      <c r="J240" s="100">
        <v>0.15</v>
      </c>
      <c r="K240" s="48"/>
      <c r="L240" s="49"/>
      <c r="M240" s="49"/>
      <c r="N240" s="49"/>
      <c r="O240" s="49" t="s">
        <v>558</v>
      </c>
      <c r="P240" s="7" t="s">
        <v>807</v>
      </c>
    </row>
    <row r="241" spans="1:15" s="7" customFormat="1" ht="12.75" customHeight="1">
      <c r="A241" s="93"/>
      <c r="B241" s="126"/>
      <c r="C241" s="101"/>
      <c r="D241" s="99"/>
      <c r="E241" s="99"/>
      <c r="F241" s="16" t="s">
        <v>739</v>
      </c>
      <c r="G241" s="16">
        <v>4</v>
      </c>
      <c r="H241" s="99"/>
      <c r="I241" s="99"/>
      <c r="J241" s="101"/>
      <c r="K241" s="48"/>
      <c r="L241" s="49"/>
      <c r="M241" s="49"/>
      <c r="N241" s="49"/>
      <c r="O241" s="49"/>
    </row>
    <row r="242" spans="1:16" s="7" customFormat="1" ht="12.75" customHeight="1">
      <c r="A242" s="93" t="s">
        <v>1147</v>
      </c>
      <c r="B242" s="121" t="s">
        <v>73</v>
      </c>
      <c r="C242" s="95" t="e">
        <f>Лист1!#REF!</f>
        <v>#REF!</v>
      </c>
      <c r="D242" s="96" t="s">
        <v>74</v>
      </c>
      <c r="E242" s="96">
        <v>0.15</v>
      </c>
      <c r="F242" s="16" t="s">
        <v>740</v>
      </c>
      <c r="G242" s="16">
        <v>0</v>
      </c>
      <c r="H242" s="96" t="s">
        <v>240</v>
      </c>
      <c r="I242" s="96">
        <v>0</v>
      </c>
      <c r="J242" s="95">
        <v>0</v>
      </c>
      <c r="K242" s="48"/>
      <c r="L242" s="49"/>
      <c r="M242" s="49"/>
      <c r="N242" s="49"/>
      <c r="O242" s="49" t="s">
        <v>559</v>
      </c>
      <c r="P242" s="7" t="s">
        <v>808</v>
      </c>
    </row>
    <row r="243" spans="1:15" s="7" customFormat="1" ht="12.75" customHeight="1">
      <c r="A243" s="93"/>
      <c r="B243" s="121"/>
      <c r="C243" s="95"/>
      <c r="D243" s="96"/>
      <c r="E243" s="96"/>
      <c r="F243" s="16" t="s">
        <v>739</v>
      </c>
      <c r="G243" s="16">
        <v>4</v>
      </c>
      <c r="H243" s="96"/>
      <c r="I243" s="96"/>
      <c r="J243" s="95"/>
      <c r="K243" s="48"/>
      <c r="L243" s="49"/>
      <c r="M243" s="49"/>
      <c r="N243" s="49"/>
      <c r="O243" s="49"/>
    </row>
    <row r="244" spans="1:16" s="7" customFormat="1" ht="12.75" customHeight="1">
      <c r="A244" s="93" t="s">
        <v>1148</v>
      </c>
      <c r="B244" s="121" t="s">
        <v>75</v>
      </c>
      <c r="C244" s="95" t="e">
        <f>Лист1!#REF!</f>
        <v>#REF!</v>
      </c>
      <c r="D244" s="96" t="s">
        <v>76</v>
      </c>
      <c r="E244" s="96">
        <v>0.2</v>
      </c>
      <c r="F244" s="16" t="s">
        <v>740</v>
      </c>
      <c r="G244" s="16">
        <v>0</v>
      </c>
      <c r="H244" s="96" t="s">
        <v>241</v>
      </c>
      <c r="I244" s="96">
        <v>1</v>
      </c>
      <c r="J244" s="95">
        <v>0.2</v>
      </c>
      <c r="K244" s="48"/>
      <c r="L244" s="49"/>
      <c r="M244" s="49"/>
      <c r="N244" s="49"/>
      <c r="O244" s="49" t="s">
        <v>560</v>
      </c>
      <c r="P244" s="7" t="s">
        <v>809</v>
      </c>
    </row>
    <row r="245" spans="1:15" s="7" customFormat="1" ht="12.75" customHeight="1">
      <c r="A245" s="93"/>
      <c r="B245" s="121"/>
      <c r="C245" s="95"/>
      <c r="D245" s="96"/>
      <c r="E245" s="96"/>
      <c r="F245" s="16" t="s">
        <v>739</v>
      </c>
      <c r="G245" s="16">
        <v>4</v>
      </c>
      <c r="H245" s="96"/>
      <c r="I245" s="96"/>
      <c r="J245" s="95"/>
      <c r="K245" s="48"/>
      <c r="L245" s="49"/>
      <c r="M245" s="49"/>
      <c r="N245" s="49"/>
      <c r="O245" s="49"/>
    </row>
    <row r="246" spans="1:16" s="7" customFormat="1" ht="12.75" customHeight="1">
      <c r="A246" s="93" t="s">
        <v>1149</v>
      </c>
      <c r="B246" s="121" t="s">
        <v>77</v>
      </c>
      <c r="C246" s="95" t="e">
        <f>Лист1!#REF!</f>
        <v>#REF!</v>
      </c>
      <c r="D246" s="96" t="s">
        <v>78</v>
      </c>
      <c r="E246" s="96">
        <v>0.3</v>
      </c>
      <c r="F246" s="16" t="s">
        <v>740</v>
      </c>
      <c r="G246" s="16">
        <v>0</v>
      </c>
      <c r="H246" s="96" t="s">
        <v>242</v>
      </c>
      <c r="I246" s="96">
        <v>0</v>
      </c>
      <c r="J246" s="95">
        <v>0</v>
      </c>
      <c r="K246" s="48"/>
      <c r="L246" s="49"/>
      <c r="M246" s="49"/>
      <c r="N246" s="49"/>
      <c r="O246" s="49" t="s">
        <v>77</v>
      </c>
      <c r="P246" s="7" t="s">
        <v>810</v>
      </c>
    </row>
    <row r="247" spans="1:15" s="7" customFormat="1" ht="12.75" customHeight="1">
      <c r="A247" s="93"/>
      <c r="B247" s="121"/>
      <c r="C247" s="95"/>
      <c r="D247" s="96"/>
      <c r="E247" s="96"/>
      <c r="F247" s="16" t="s">
        <v>739</v>
      </c>
      <c r="G247" s="16">
        <v>4</v>
      </c>
      <c r="H247" s="96"/>
      <c r="I247" s="96"/>
      <c r="J247" s="95"/>
      <c r="K247" s="48"/>
      <c r="L247" s="49"/>
      <c r="M247" s="49"/>
      <c r="N247" s="49"/>
      <c r="O247" s="49"/>
    </row>
    <row r="248" spans="1:16" s="7" customFormat="1" ht="12.75" customHeight="1">
      <c r="A248" s="93" t="s">
        <v>1150</v>
      </c>
      <c r="B248" s="121" t="s">
        <v>79</v>
      </c>
      <c r="C248" s="95" t="e">
        <f>Лист1!#REF!</f>
        <v>#REF!</v>
      </c>
      <c r="D248" s="96" t="s">
        <v>80</v>
      </c>
      <c r="E248" s="96">
        <v>0.2</v>
      </c>
      <c r="F248" s="16" t="s">
        <v>740</v>
      </c>
      <c r="G248" s="16">
        <v>0</v>
      </c>
      <c r="H248" s="96" t="s">
        <v>243</v>
      </c>
      <c r="I248" s="96">
        <v>0</v>
      </c>
      <c r="J248" s="95">
        <v>0</v>
      </c>
      <c r="K248" s="48"/>
      <c r="L248" s="49"/>
      <c r="M248" s="49"/>
      <c r="N248" s="49"/>
      <c r="O248" s="49" t="s">
        <v>79</v>
      </c>
      <c r="P248" s="7" t="s">
        <v>811</v>
      </c>
    </row>
    <row r="249" spans="1:15" s="7" customFormat="1" ht="12.75" customHeight="1">
      <c r="A249" s="93"/>
      <c r="B249" s="121"/>
      <c r="C249" s="95"/>
      <c r="D249" s="96"/>
      <c r="E249" s="96"/>
      <c r="F249" s="16" t="s">
        <v>739</v>
      </c>
      <c r="G249" s="16">
        <v>4</v>
      </c>
      <c r="H249" s="96"/>
      <c r="I249" s="96"/>
      <c r="J249" s="95"/>
      <c r="K249" s="48"/>
      <c r="L249" s="49"/>
      <c r="M249" s="49"/>
      <c r="N249" s="49"/>
      <c r="O249" s="49"/>
    </row>
    <row r="250" spans="1:16" s="7" customFormat="1" ht="12.75" customHeight="1">
      <c r="A250" s="93" t="s">
        <v>1151</v>
      </c>
      <c r="B250" s="121" t="s">
        <v>81</v>
      </c>
      <c r="C250" s="95" t="e">
        <f>Лист1!#REF!</f>
        <v>#REF!</v>
      </c>
      <c r="D250" s="96" t="s">
        <v>82</v>
      </c>
      <c r="E250" s="96">
        <v>0.15</v>
      </c>
      <c r="F250" s="16" t="s">
        <v>740</v>
      </c>
      <c r="G250" s="16">
        <v>0</v>
      </c>
      <c r="H250" s="96" t="s">
        <v>244</v>
      </c>
      <c r="I250" s="96">
        <v>1</v>
      </c>
      <c r="J250" s="95">
        <v>0.15</v>
      </c>
      <c r="K250" s="48"/>
      <c r="L250" s="49"/>
      <c r="M250" s="49"/>
      <c r="N250" s="49"/>
      <c r="O250" s="49" t="s">
        <v>81</v>
      </c>
      <c r="P250" s="7" t="s">
        <v>812</v>
      </c>
    </row>
    <row r="251" spans="1:15" s="7" customFormat="1" ht="12.75" customHeight="1">
      <c r="A251" s="93"/>
      <c r="B251" s="121"/>
      <c r="C251" s="95"/>
      <c r="D251" s="96"/>
      <c r="E251" s="96"/>
      <c r="F251" s="16" t="s">
        <v>739</v>
      </c>
      <c r="G251" s="16">
        <v>4</v>
      </c>
      <c r="H251" s="96"/>
      <c r="I251" s="96"/>
      <c r="J251" s="95"/>
      <c r="K251" s="48"/>
      <c r="L251" s="49"/>
      <c r="M251" s="49"/>
      <c r="N251" s="49"/>
      <c r="O251" s="49"/>
    </row>
    <row r="252" spans="1:16" s="7" customFormat="1" ht="13.5" customHeight="1">
      <c r="A252" s="93" t="s">
        <v>1277</v>
      </c>
      <c r="B252" s="121" t="s">
        <v>83</v>
      </c>
      <c r="C252" s="95" t="e">
        <f>Лист1!#REF!</f>
        <v>#REF!</v>
      </c>
      <c r="D252" s="96" t="s">
        <v>84</v>
      </c>
      <c r="E252" s="96">
        <v>0.15</v>
      </c>
      <c r="F252" s="16" t="s">
        <v>740</v>
      </c>
      <c r="G252" s="16">
        <v>0</v>
      </c>
      <c r="H252" s="96" t="s">
        <v>245</v>
      </c>
      <c r="I252" s="96">
        <v>1</v>
      </c>
      <c r="J252" s="95">
        <v>0.15</v>
      </c>
      <c r="K252" s="48"/>
      <c r="L252" s="49"/>
      <c r="M252" s="49"/>
      <c r="N252" s="49"/>
      <c r="O252" s="49" t="s">
        <v>83</v>
      </c>
      <c r="P252" s="7" t="s">
        <v>813</v>
      </c>
    </row>
    <row r="253" spans="1:15" s="7" customFormat="1" ht="12.75" customHeight="1">
      <c r="A253" s="93"/>
      <c r="B253" s="121"/>
      <c r="C253" s="95"/>
      <c r="D253" s="96"/>
      <c r="E253" s="96"/>
      <c r="F253" s="16" t="s">
        <v>739</v>
      </c>
      <c r="G253" s="16">
        <v>4</v>
      </c>
      <c r="H253" s="96"/>
      <c r="I253" s="96"/>
      <c r="J253" s="95"/>
      <c r="K253" s="48"/>
      <c r="L253" s="49"/>
      <c r="M253" s="49"/>
      <c r="N253" s="49"/>
      <c r="O253" s="49"/>
    </row>
    <row r="254" spans="1:16" s="7" customFormat="1" ht="16.5" customHeight="1">
      <c r="A254" s="93" t="s">
        <v>1278</v>
      </c>
      <c r="B254" s="121" t="s">
        <v>85</v>
      </c>
      <c r="C254" s="95" t="e">
        <f>Лист1!#REF!</f>
        <v>#REF!</v>
      </c>
      <c r="D254" s="96" t="s">
        <v>86</v>
      </c>
      <c r="E254" s="96">
        <v>0.15</v>
      </c>
      <c r="F254" s="16" t="s">
        <v>740</v>
      </c>
      <c r="G254" s="16">
        <v>0</v>
      </c>
      <c r="H254" s="96" t="s">
        <v>246</v>
      </c>
      <c r="I254" s="96">
        <v>0</v>
      </c>
      <c r="J254" s="95">
        <v>0</v>
      </c>
      <c r="K254" s="48"/>
      <c r="L254" s="49"/>
      <c r="M254" s="49"/>
      <c r="N254" s="49"/>
      <c r="O254" s="49" t="s">
        <v>85</v>
      </c>
      <c r="P254" s="7" t="s">
        <v>814</v>
      </c>
    </row>
    <row r="255" spans="1:15" s="7" customFormat="1" ht="12.75" customHeight="1">
      <c r="A255" s="93"/>
      <c r="B255" s="121"/>
      <c r="C255" s="95"/>
      <c r="D255" s="96"/>
      <c r="E255" s="96"/>
      <c r="F255" s="16" t="s">
        <v>739</v>
      </c>
      <c r="G255" s="16">
        <v>4</v>
      </c>
      <c r="H255" s="96"/>
      <c r="I255" s="96"/>
      <c r="J255" s="95"/>
      <c r="K255" s="48"/>
      <c r="L255" s="49"/>
      <c r="M255" s="49"/>
      <c r="N255" s="49"/>
      <c r="O255" s="49"/>
    </row>
    <row r="256" spans="1:16" s="7" customFormat="1" ht="16.5" customHeight="1">
      <c r="A256" s="93" t="s">
        <v>1279</v>
      </c>
      <c r="B256" s="121" t="s">
        <v>366</v>
      </c>
      <c r="C256" s="95" t="e">
        <f>Лист1!#REF!</f>
        <v>#REF!</v>
      </c>
      <c r="D256" s="96" t="s">
        <v>87</v>
      </c>
      <c r="E256" s="96">
        <v>0.1</v>
      </c>
      <c r="F256" s="16" t="s">
        <v>740</v>
      </c>
      <c r="G256" s="16">
        <v>0</v>
      </c>
      <c r="H256" s="96" t="s">
        <v>247</v>
      </c>
      <c r="I256" s="96">
        <v>1</v>
      </c>
      <c r="J256" s="95">
        <v>0.1</v>
      </c>
      <c r="K256" s="48"/>
      <c r="L256" s="49"/>
      <c r="M256" s="49"/>
      <c r="N256" s="49"/>
      <c r="O256" s="49" t="s">
        <v>366</v>
      </c>
      <c r="P256" s="7" t="s">
        <v>815</v>
      </c>
    </row>
    <row r="257" spans="1:15" s="7" customFormat="1" ht="12.75" customHeight="1">
      <c r="A257" s="93"/>
      <c r="B257" s="121"/>
      <c r="C257" s="95"/>
      <c r="D257" s="96"/>
      <c r="E257" s="96"/>
      <c r="F257" s="16" t="s">
        <v>739</v>
      </c>
      <c r="G257" s="16">
        <v>4</v>
      </c>
      <c r="H257" s="96"/>
      <c r="I257" s="96"/>
      <c r="J257" s="95"/>
      <c r="K257" s="48"/>
      <c r="L257" s="49"/>
      <c r="M257" s="49"/>
      <c r="N257" s="49"/>
      <c r="O257" s="49"/>
    </row>
    <row r="258" spans="1:16" s="7" customFormat="1" ht="16.5" customHeight="1">
      <c r="A258" s="93" t="s">
        <v>1280</v>
      </c>
      <c r="B258" s="121" t="s">
        <v>367</v>
      </c>
      <c r="C258" s="95" t="e">
        <f>Лист1!#REF!</f>
        <v>#REF!</v>
      </c>
      <c r="D258" s="96" t="s">
        <v>88</v>
      </c>
      <c r="E258" s="96">
        <v>0.15</v>
      </c>
      <c r="F258" s="16" t="s">
        <v>740</v>
      </c>
      <c r="G258" s="16">
        <v>0</v>
      </c>
      <c r="H258" s="96" t="s">
        <v>248</v>
      </c>
      <c r="I258" s="96">
        <v>1</v>
      </c>
      <c r="J258" s="95">
        <v>0.15</v>
      </c>
      <c r="K258" s="48"/>
      <c r="L258" s="49"/>
      <c r="M258" s="49"/>
      <c r="N258" s="49"/>
      <c r="O258" s="49" t="s">
        <v>367</v>
      </c>
      <c r="P258" s="7" t="s">
        <v>819</v>
      </c>
    </row>
    <row r="259" spans="1:15" s="7" customFormat="1" ht="12.75" customHeight="1">
      <c r="A259" s="93"/>
      <c r="B259" s="121"/>
      <c r="C259" s="95"/>
      <c r="D259" s="96"/>
      <c r="E259" s="96"/>
      <c r="F259" s="16" t="s">
        <v>739</v>
      </c>
      <c r="G259" s="16">
        <v>4</v>
      </c>
      <c r="H259" s="96"/>
      <c r="I259" s="96"/>
      <c r="J259" s="95"/>
      <c r="K259" s="48"/>
      <c r="L259" s="49"/>
      <c r="M259" s="49"/>
      <c r="N259" s="49"/>
      <c r="O259" s="49"/>
    </row>
    <row r="260" spans="1:16" s="7" customFormat="1" ht="12.75" customHeight="1">
      <c r="A260" s="93" t="s">
        <v>637</v>
      </c>
      <c r="B260" s="121" t="s">
        <v>368</v>
      </c>
      <c r="C260" s="95" t="e">
        <f>Лист1!#REF!*100/(Лист1!#REF!+Лист1!#REF!)</f>
        <v>#REF!</v>
      </c>
      <c r="D260" s="96" t="s">
        <v>89</v>
      </c>
      <c r="E260" s="96">
        <v>0.2</v>
      </c>
      <c r="F260" s="16" t="s">
        <v>1358</v>
      </c>
      <c r="G260" s="22">
        <v>1</v>
      </c>
      <c r="H260" s="96" t="s">
        <v>249</v>
      </c>
      <c r="I260" s="96">
        <v>0.5</v>
      </c>
      <c r="J260" s="95">
        <v>0.1</v>
      </c>
      <c r="K260" s="48"/>
      <c r="L260" s="49"/>
      <c r="M260" s="49"/>
      <c r="N260" s="49"/>
      <c r="O260" s="49" t="s">
        <v>368</v>
      </c>
      <c r="P260" s="7" t="s">
        <v>820</v>
      </c>
    </row>
    <row r="261" spans="1:15" s="7" customFormat="1" ht="12.75" customHeight="1">
      <c r="A261" s="93"/>
      <c r="B261" s="121"/>
      <c r="C261" s="95"/>
      <c r="D261" s="96"/>
      <c r="E261" s="96"/>
      <c r="F261" s="16" t="s">
        <v>638</v>
      </c>
      <c r="G261" s="22">
        <v>1</v>
      </c>
      <c r="H261" s="96"/>
      <c r="I261" s="96"/>
      <c r="J261" s="95"/>
      <c r="K261" s="48"/>
      <c r="L261" s="49"/>
      <c r="M261" s="49"/>
      <c r="N261" s="49"/>
      <c r="O261" s="49"/>
    </row>
    <row r="262" spans="1:15" s="7" customFormat="1" ht="12.75" customHeight="1">
      <c r="A262" s="93"/>
      <c r="B262" s="121"/>
      <c r="C262" s="95"/>
      <c r="D262" s="96"/>
      <c r="E262" s="96"/>
      <c r="F262" s="16" t="s">
        <v>639</v>
      </c>
      <c r="G262" s="22">
        <v>1</v>
      </c>
      <c r="H262" s="96"/>
      <c r="I262" s="96"/>
      <c r="J262" s="95"/>
      <c r="K262" s="48"/>
      <c r="L262" s="49"/>
      <c r="M262" s="49"/>
      <c r="N262" s="49"/>
      <c r="O262" s="49"/>
    </row>
    <row r="263" spans="1:15" s="7" customFormat="1" ht="12.75" customHeight="1">
      <c r="A263" s="93"/>
      <c r="B263" s="121"/>
      <c r="C263" s="95"/>
      <c r="D263" s="96"/>
      <c r="E263" s="96"/>
      <c r="F263" s="16" t="s">
        <v>640</v>
      </c>
      <c r="G263" s="22">
        <v>1</v>
      </c>
      <c r="H263" s="96"/>
      <c r="I263" s="96"/>
      <c r="J263" s="95"/>
      <c r="K263" s="48"/>
      <c r="L263" s="49"/>
      <c r="M263" s="49"/>
      <c r="N263" s="49"/>
      <c r="O263" s="49"/>
    </row>
    <row r="264" spans="1:16" s="7" customFormat="1" ht="12.75" customHeight="1">
      <c r="A264" s="93" t="s">
        <v>159</v>
      </c>
      <c r="B264" s="121" t="s">
        <v>369</v>
      </c>
      <c r="C264" s="95" t="e">
        <f>Лист1!#REF!</f>
        <v>#REF!</v>
      </c>
      <c r="D264" s="96" t="s">
        <v>370</v>
      </c>
      <c r="E264" s="96">
        <v>0.45</v>
      </c>
      <c r="F264" s="16" t="s">
        <v>740</v>
      </c>
      <c r="G264" s="16">
        <v>0</v>
      </c>
      <c r="H264" s="96" t="s">
        <v>371</v>
      </c>
      <c r="I264" s="96">
        <v>0</v>
      </c>
      <c r="J264" s="95"/>
      <c r="K264" s="48"/>
      <c r="L264" s="49"/>
      <c r="M264" s="49"/>
      <c r="N264" s="49"/>
      <c r="O264" s="49" t="s">
        <v>573</v>
      </c>
      <c r="P264" s="7" t="s">
        <v>535</v>
      </c>
    </row>
    <row r="265" spans="1:15" s="7" customFormat="1" ht="12.75" customHeight="1">
      <c r="A265" s="93"/>
      <c r="B265" s="121"/>
      <c r="C265" s="95"/>
      <c r="D265" s="96"/>
      <c r="E265" s="96"/>
      <c r="F265" s="16" t="s">
        <v>739</v>
      </c>
      <c r="G265" s="16">
        <v>4</v>
      </c>
      <c r="H265" s="96"/>
      <c r="I265" s="96"/>
      <c r="J265" s="95"/>
      <c r="K265" s="48"/>
      <c r="L265" s="49"/>
      <c r="M265" s="49"/>
      <c r="N265" s="49"/>
      <c r="O265" s="49"/>
    </row>
    <row r="266" spans="1:16" s="7" customFormat="1" ht="12.75" customHeight="1">
      <c r="A266" s="93" t="s">
        <v>160</v>
      </c>
      <c r="B266" s="121" t="s">
        <v>372</v>
      </c>
      <c r="C266" s="95" t="e">
        <f>Лист1!#REF!*100/#REF!</f>
        <v>#REF!</v>
      </c>
      <c r="D266" s="96" t="s">
        <v>373</v>
      </c>
      <c r="E266" s="96">
        <v>0.3</v>
      </c>
      <c r="F266" s="16" t="s">
        <v>486</v>
      </c>
      <c r="G266" s="26">
        <v>1</v>
      </c>
      <c r="H266" s="96" t="s">
        <v>374</v>
      </c>
      <c r="I266" s="96">
        <v>0.25</v>
      </c>
      <c r="J266" s="95"/>
      <c r="K266" s="48"/>
      <c r="L266" s="49"/>
      <c r="M266" s="49"/>
      <c r="N266" s="49"/>
      <c r="O266" s="49"/>
      <c r="P266" s="7" t="s">
        <v>555</v>
      </c>
    </row>
    <row r="267" spans="1:15" s="7" customFormat="1" ht="12.75" customHeight="1">
      <c r="A267" s="93"/>
      <c r="B267" s="121"/>
      <c r="C267" s="95"/>
      <c r="D267" s="96"/>
      <c r="E267" s="96"/>
      <c r="F267" s="16" t="s">
        <v>1183</v>
      </c>
      <c r="G267" s="26">
        <v>1</v>
      </c>
      <c r="H267" s="96"/>
      <c r="I267" s="96"/>
      <c r="J267" s="95"/>
      <c r="K267" s="48"/>
      <c r="L267" s="49"/>
      <c r="M267" s="49"/>
      <c r="N267" s="49"/>
      <c r="O267" s="49"/>
    </row>
    <row r="268" spans="1:15" s="7" customFormat="1" ht="12.75" customHeight="1">
      <c r="A268" s="93"/>
      <c r="B268" s="121"/>
      <c r="C268" s="95"/>
      <c r="D268" s="96"/>
      <c r="E268" s="96"/>
      <c r="F268" s="16" t="s">
        <v>1281</v>
      </c>
      <c r="G268" s="26">
        <v>1</v>
      </c>
      <c r="H268" s="96"/>
      <c r="I268" s="96"/>
      <c r="J268" s="95"/>
      <c r="K268" s="48"/>
      <c r="L268" s="49"/>
      <c r="M268" s="49"/>
      <c r="N268" s="49"/>
      <c r="O268" s="49"/>
    </row>
    <row r="269" spans="1:15" s="7" customFormat="1" ht="12.75" customHeight="1">
      <c r="A269" s="93"/>
      <c r="B269" s="121"/>
      <c r="C269" s="95"/>
      <c r="D269" s="96"/>
      <c r="E269" s="96"/>
      <c r="F269" s="16" t="s">
        <v>1282</v>
      </c>
      <c r="G269" s="26">
        <v>1</v>
      </c>
      <c r="H269" s="96"/>
      <c r="I269" s="96"/>
      <c r="J269" s="95"/>
      <c r="K269" s="48"/>
      <c r="L269" s="49"/>
      <c r="M269" s="49"/>
      <c r="N269" s="49"/>
      <c r="O269" s="49"/>
    </row>
    <row r="270" spans="1:16" s="7" customFormat="1" ht="12.75" customHeight="1">
      <c r="A270" s="93" t="s">
        <v>161</v>
      </c>
      <c r="B270" s="121" t="s">
        <v>375</v>
      </c>
      <c r="C270" s="95" t="e">
        <f>Лист1!#REF!*100/#REF!</f>
        <v>#REF!</v>
      </c>
      <c r="D270" s="96" t="s">
        <v>376</v>
      </c>
      <c r="E270" s="96">
        <v>0.25</v>
      </c>
      <c r="F270" s="16" t="s">
        <v>1283</v>
      </c>
      <c r="G270" s="26">
        <v>1</v>
      </c>
      <c r="H270" s="96" t="s">
        <v>377</v>
      </c>
      <c r="I270" s="96">
        <v>0.25</v>
      </c>
      <c r="J270" s="95"/>
      <c r="K270" s="48"/>
      <c r="L270" s="49"/>
      <c r="M270" s="49"/>
      <c r="N270" s="49"/>
      <c r="O270" s="49"/>
      <c r="P270" s="7" t="s">
        <v>821</v>
      </c>
    </row>
    <row r="271" spans="1:15" s="7" customFormat="1" ht="12.75" customHeight="1">
      <c r="A271" s="93"/>
      <c r="B271" s="121"/>
      <c r="C271" s="95"/>
      <c r="D271" s="96"/>
      <c r="E271" s="96"/>
      <c r="F271" s="16" t="s">
        <v>488</v>
      </c>
      <c r="G271" s="26">
        <v>1</v>
      </c>
      <c r="H271" s="96"/>
      <c r="I271" s="96"/>
      <c r="J271" s="95"/>
      <c r="K271" s="48"/>
      <c r="L271" s="49"/>
      <c r="M271" s="49"/>
      <c r="N271" s="49"/>
      <c r="O271" s="49"/>
    </row>
    <row r="272" spans="1:15" s="7" customFormat="1" ht="12.75" customHeight="1">
      <c r="A272" s="93"/>
      <c r="B272" s="121"/>
      <c r="C272" s="95"/>
      <c r="D272" s="96"/>
      <c r="E272" s="96"/>
      <c r="F272" s="16" t="s">
        <v>1284</v>
      </c>
      <c r="G272" s="26">
        <v>1</v>
      </c>
      <c r="H272" s="96"/>
      <c r="I272" s="96"/>
      <c r="J272" s="95"/>
      <c r="K272" s="48"/>
      <c r="L272" s="49"/>
      <c r="M272" s="49"/>
      <c r="N272" s="49"/>
      <c r="O272" s="49"/>
    </row>
    <row r="273" spans="1:15" s="7" customFormat="1" ht="12.75" customHeight="1">
      <c r="A273" s="93"/>
      <c r="B273" s="121"/>
      <c r="C273" s="95"/>
      <c r="D273" s="96"/>
      <c r="E273" s="96"/>
      <c r="F273" s="16" t="s">
        <v>1185</v>
      </c>
      <c r="G273" s="26">
        <v>1</v>
      </c>
      <c r="H273" s="96"/>
      <c r="I273" s="96"/>
      <c r="J273" s="95"/>
      <c r="K273" s="48"/>
      <c r="L273" s="49"/>
      <c r="M273" s="49"/>
      <c r="N273" s="49"/>
      <c r="O273" s="49"/>
    </row>
    <row r="274" spans="1:16" s="7" customFormat="1" ht="15.75">
      <c r="A274" s="23" t="s">
        <v>364</v>
      </c>
      <c r="B274" s="25" t="s">
        <v>378</v>
      </c>
      <c r="C274" s="14" t="e">
        <f>#REF!*#REF!+#REF!*#REF!+#REF!*#REF!</f>
        <v>#REF!</v>
      </c>
      <c r="D274" s="15" t="s">
        <v>379</v>
      </c>
      <c r="E274" s="15">
        <v>0.1</v>
      </c>
      <c r="F274" s="16"/>
      <c r="G274" s="24"/>
      <c r="H274" s="15" t="s">
        <v>380</v>
      </c>
      <c r="I274" s="15">
        <v>-1</v>
      </c>
      <c r="J274" s="14">
        <v>0.01375</v>
      </c>
      <c r="K274" s="48"/>
      <c r="L274" s="49"/>
      <c r="M274" s="49"/>
      <c r="N274" s="49"/>
      <c r="O274" s="49" t="s">
        <v>378</v>
      </c>
      <c r="P274" s="7" t="s">
        <v>130</v>
      </c>
    </row>
    <row r="275" spans="1:16" s="7" customFormat="1" ht="12.75" customHeight="1">
      <c r="A275" s="93" t="s">
        <v>162</v>
      </c>
      <c r="B275" s="121" t="s">
        <v>381</v>
      </c>
      <c r="C275" s="95" t="e">
        <f>Лист1!#REF!</f>
        <v>#REF!</v>
      </c>
      <c r="D275" s="96" t="s">
        <v>382</v>
      </c>
      <c r="E275" s="96">
        <v>0.45</v>
      </c>
      <c r="F275" s="16" t="s">
        <v>740</v>
      </c>
      <c r="G275" s="16">
        <v>0</v>
      </c>
      <c r="H275" s="96" t="s">
        <v>383</v>
      </c>
      <c r="I275" s="96">
        <v>0</v>
      </c>
      <c r="J275" s="95"/>
      <c r="K275" s="48"/>
      <c r="L275" s="49"/>
      <c r="M275" s="49"/>
      <c r="N275" s="49"/>
      <c r="O275" s="49" t="s">
        <v>573</v>
      </c>
      <c r="P275" s="7" t="s">
        <v>535</v>
      </c>
    </row>
    <row r="276" spans="1:15" s="7" customFormat="1" ht="12.75" customHeight="1">
      <c r="A276" s="93"/>
      <c r="B276" s="121"/>
      <c r="C276" s="95"/>
      <c r="D276" s="96"/>
      <c r="E276" s="96"/>
      <c r="F276" s="16" t="s">
        <v>739</v>
      </c>
      <c r="G276" s="16">
        <v>4</v>
      </c>
      <c r="H276" s="96"/>
      <c r="I276" s="96"/>
      <c r="J276" s="95"/>
      <c r="K276" s="48"/>
      <c r="L276" s="49"/>
      <c r="M276" s="49"/>
      <c r="N276" s="49"/>
      <c r="O276" s="49"/>
    </row>
    <row r="277" spans="1:16" s="7" customFormat="1" ht="12.75" customHeight="1">
      <c r="A277" s="93" t="s">
        <v>163</v>
      </c>
      <c r="B277" s="121" t="s">
        <v>384</v>
      </c>
      <c r="C277" s="95" t="e">
        <f>Лист1!#REF!*100/#REF!</f>
        <v>#REF!</v>
      </c>
      <c r="D277" s="96" t="s">
        <v>385</v>
      </c>
      <c r="E277" s="96">
        <v>0.3</v>
      </c>
      <c r="F277" s="16" t="s">
        <v>740</v>
      </c>
      <c r="G277" s="26">
        <v>1</v>
      </c>
      <c r="H277" s="96" t="s">
        <v>386</v>
      </c>
      <c r="I277" s="96">
        <v>0.5</v>
      </c>
      <c r="J277" s="95"/>
      <c r="K277" s="48"/>
      <c r="L277" s="49"/>
      <c r="M277" s="49"/>
      <c r="N277" s="49"/>
      <c r="O277" s="49"/>
      <c r="P277" s="7" t="s">
        <v>555</v>
      </c>
    </row>
    <row r="278" spans="1:15" s="7" customFormat="1" ht="12.75" customHeight="1">
      <c r="A278" s="93"/>
      <c r="B278" s="121"/>
      <c r="C278" s="95"/>
      <c r="D278" s="96"/>
      <c r="E278" s="96"/>
      <c r="F278" s="16" t="s">
        <v>1285</v>
      </c>
      <c r="G278" s="26">
        <v>1</v>
      </c>
      <c r="H278" s="96"/>
      <c r="I278" s="96"/>
      <c r="J278" s="95"/>
      <c r="K278" s="48"/>
      <c r="L278" s="49"/>
      <c r="M278" s="49"/>
      <c r="N278" s="49"/>
      <c r="O278" s="49"/>
    </row>
    <row r="279" spans="1:15" s="7" customFormat="1" ht="12.75" customHeight="1">
      <c r="A279" s="93"/>
      <c r="B279" s="121"/>
      <c r="C279" s="95"/>
      <c r="D279" s="96"/>
      <c r="E279" s="96"/>
      <c r="F279" s="16" t="s">
        <v>1286</v>
      </c>
      <c r="G279" s="26">
        <v>1</v>
      </c>
      <c r="H279" s="96"/>
      <c r="I279" s="96"/>
      <c r="J279" s="95"/>
      <c r="K279" s="48"/>
      <c r="L279" s="49"/>
      <c r="M279" s="49"/>
      <c r="N279" s="49"/>
      <c r="O279" s="49"/>
    </row>
    <row r="280" spans="1:15" s="7" customFormat="1" ht="12.75" customHeight="1">
      <c r="A280" s="93"/>
      <c r="B280" s="121"/>
      <c r="C280" s="95"/>
      <c r="D280" s="96"/>
      <c r="E280" s="96"/>
      <c r="F280" s="16" t="s">
        <v>1287</v>
      </c>
      <c r="G280" s="26">
        <v>1</v>
      </c>
      <c r="H280" s="96"/>
      <c r="I280" s="96"/>
      <c r="J280" s="95"/>
      <c r="K280" s="48"/>
      <c r="L280" s="49"/>
      <c r="M280" s="49"/>
      <c r="N280" s="49"/>
      <c r="O280" s="49"/>
    </row>
    <row r="281" spans="1:16" s="7" customFormat="1" ht="12.75" customHeight="1">
      <c r="A281" s="93" t="s">
        <v>164</v>
      </c>
      <c r="B281" s="121" t="s">
        <v>387</v>
      </c>
      <c r="C281" s="95" t="e">
        <f>Лист1!#REF!*100/#REF!</f>
        <v>#REF!</v>
      </c>
      <c r="D281" s="96" t="s">
        <v>388</v>
      </c>
      <c r="E281" s="96">
        <v>0.25</v>
      </c>
      <c r="F281" s="16" t="s">
        <v>1288</v>
      </c>
      <c r="G281" s="26">
        <v>1</v>
      </c>
      <c r="H281" s="96" t="s">
        <v>389</v>
      </c>
      <c r="I281" s="96">
        <v>0.5</v>
      </c>
      <c r="J281" s="95"/>
      <c r="K281" s="48"/>
      <c r="L281" s="49"/>
      <c r="M281" s="49"/>
      <c r="N281" s="49"/>
      <c r="O281" s="49"/>
      <c r="P281" s="7" t="s">
        <v>821</v>
      </c>
    </row>
    <row r="282" spans="1:15" s="7" customFormat="1" ht="12.75" customHeight="1">
      <c r="A282" s="93"/>
      <c r="B282" s="121"/>
      <c r="C282" s="95"/>
      <c r="D282" s="96"/>
      <c r="E282" s="96"/>
      <c r="F282" s="16" t="s">
        <v>1289</v>
      </c>
      <c r="G282" s="26">
        <v>1</v>
      </c>
      <c r="H282" s="96"/>
      <c r="I282" s="96"/>
      <c r="J282" s="95"/>
      <c r="K282" s="48"/>
      <c r="L282" s="49"/>
      <c r="M282" s="49"/>
      <c r="N282" s="49"/>
      <c r="O282" s="49"/>
    </row>
    <row r="283" spans="1:15" s="7" customFormat="1" ht="12.75" customHeight="1">
      <c r="A283" s="93"/>
      <c r="B283" s="121"/>
      <c r="C283" s="95"/>
      <c r="D283" s="96"/>
      <c r="E283" s="96"/>
      <c r="F283" s="16" t="s">
        <v>1290</v>
      </c>
      <c r="G283" s="26">
        <v>1</v>
      </c>
      <c r="H283" s="96"/>
      <c r="I283" s="96"/>
      <c r="J283" s="95"/>
      <c r="K283" s="48"/>
      <c r="L283" s="49"/>
      <c r="M283" s="49"/>
      <c r="N283" s="49"/>
      <c r="O283" s="49"/>
    </row>
    <row r="284" spans="1:15" s="7" customFormat="1" ht="12.75" customHeight="1">
      <c r="A284" s="93"/>
      <c r="B284" s="121"/>
      <c r="C284" s="95"/>
      <c r="D284" s="96"/>
      <c r="E284" s="96"/>
      <c r="F284" s="16" t="s">
        <v>1275</v>
      </c>
      <c r="G284" s="26">
        <v>1</v>
      </c>
      <c r="H284" s="96"/>
      <c r="I284" s="96"/>
      <c r="J284" s="95"/>
      <c r="K284" s="48"/>
      <c r="L284" s="49"/>
      <c r="M284" s="49"/>
      <c r="N284" s="49"/>
      <c r="O284" s="49"/>
    </row>
    <row r="285" spans="1:16" s="7" customFormat="1" ht="15.75">
      <c r="A285" s="23" t="s">
        <v>365</v>
      </c>
      <c r="B285" s="25" t="s">
        <v>390</v>
      </c>
      <c r="C285" s="14" t="e">
        <f>#REF!*#REF!+#REF!*#REF!+#REF!*#REF!</f>
        <v>#REF!</v>
      </c>
      <c r="D285" s="15" t="s">
        <v>391</v>
      </c>
      <c r="E285" s="15">
        <v>0.15</v>
      </c>
      <c r="F285" s="16"/>
      <c r="G285" s="24"/>
      <c r="H285" s="15" t="s">
        <v>392</v>
      </c>
      <c r="I285" s="15">
        <v>-1</v>
      </c>
      <c r="J285" s="14">
        <v>0.04125</v>
      </c>
      <c r="K285" s="48"/>
      <c r="L285" s="49"/>
      <c r="M285" s="49"/>
      <c r="N285" s="49"/>
      <c r="O285" s="49" t="s">
        <v>390</v>
      </c>
      <c r="P285" s="7" t="s">
        <v>131</v>
      </c>
    </row>
    <row r="286" spans="1:16" s="7" customFormat="1" ht="12.75" customHeight="1">
      <c r="A286" s="103" t="s">
        <v>1291</v>
      </c>
      <c r="B286" s="125" t="s">
        <v>90</v>
      </c>
      <c r="C286" s="100" t="e">
        <f>Лист1!#REF!</f>
        <v>#REF!</v>
      </c>
      <c r="D286" s="98" t="s">
        <v>91</v>
      </c>
      <c r="E286" s="98">
        <v>0.2</v>
      </c>
      <c r="F286" s="16" t="s">
        <v>1153</v>
      </c>
      <c r="G286" s="24">
        <v>0</v>
      </c>
      <c r="H286" s="98" t="s">
        <v>250</v>
      </c>
      <c r="I286" s="98">
        <v>1</v>
      </c>
      <c r="J286" s="100">
        <v>0.2</v>
      </c>
      <c r="K286" s="48"/>
      <c r="L286" s="49"/>
      <c r="M286" s="49"/>
      <c r="N286" s="49"/>
      <c r="O286" s="49" t="s">
        <v>90</v>
      </c>
      <c r="P286" s="7" t="s">
        <v>822</v>
      </c>
    </row>
    <row r="287" spans="1:15" s="7" customFormat="1" ht="12.75" customHeight="1">
      <c r="A287" s="105"/>
      <c r="B287" s="126"/>
      <c r="C287" s="101"/>
      <c r="D287" s="99"/>
      <c r="E287" s="99"/>
      <c r="F287" s="16" t="s">
        <v>403</v>
      </c>
      <c r="G287" s="24">
        <v>4</v>
      </c>
      <c r="H287" s="99"/>
      <c r="I287" s="99"/>
      <c r="J287" s="101"/>
      <c r="K287" s="48"/>
      <c r="L287" s="49"/>
      <c r="M287" s="49"/>
      <c r="N287" s="49"/>
      <c r="O287" s="49"/>
    </row>
    <row r="288" spans="1:16" s="7" customFormat="1" ht="12.75" customHeight="1">
      <c r="A288" s="103" t="s">
        <v>1292</v>
      </c>
      <c r="B288" s="125" t="s">
        <v>92</v>
      </c>
      <c r="C288" s="100" t="e">
        <f>Лист1!#REF!</f>
        <v>#REF!</v>
      </c>
      <c r="D288" s="98" t="s">
        <v>93</v>
      </c>
      <c r="E288" s="98">
        <v>0.15</v>
      </c>
      <c r="F288" s="16" t="s">
        <v>1153</v>
      </c>
      <c r="G288" s="24">
        <v>0</v>
      </c>
      <c r="H288" s="98" t="s">
        <v>251</v>
      </c>
      <c r="I288" s="98">
        <v>1</v>
      </c>
      <c r="J288" s="100">
        <v>0.15</v>
      </c>
      <c r="K288" s="48"/>
      <c r="L288" s="49"/>
      <c r="M288" s="49"/>
      <c r="N288" s="49"/>
      <c r="O288" s="49" t="s">
        <v>92</v>
      </c>
      <c r="P288" s="7" t="s">
        <v>823</v>
      </c>
    </row>
    <row r="289" spans="1:15" s="7" customFormat="1" ht="12.75" customHeight="1">
      <c r="A289" s="105"/>
      <c r="B289" s="126"/>
      <c r="C289" s="101"/>
      <c r="D289" s="99"/>
      <c r="E289" s="99"/>
      <c r="F289" s="16" t="s">
        <v>403</v>
      </c>
      <c r="G289" s="24">
        <v>4</v>
      </c>
      <c r="H289" s="99"/>
      <c r="I289" s="99"/>
      <c r="J289" s="101"/>
      <c r="K289" s="48"/>
      <c r="L289" s="49"/>
      <c r="M289" s="49"/>
      <c r="N289" s="49"/>
      <c r="O289" s="49"/>
    </row>
    <row r="290" spans="1:16" s="7" customFormat="1" ht="12.75" customHeight="1">
      <c r="A290" s="103" t="s">
        <v>1293</v>
      </c>
      <c r="B290" s="125" t="s">
        <v>94</v>
      </c>
      <c r="C290" s="100" t="e">
        <f>Лист1!#REF!</f>
        <v>#REF!</v>
      </c>
      <c r="D290" s="98" t="s">
        <v>95</v>
      </c>
      <c r="E290" s="98">
        <v>0.15</v>
      </c>
      <c r="F290" s="16" t="s">
        <v>1153</v>
      </c>
      <c r="G290" s="24">
        <v>0</v>
      </c>
      <c r="H290" s="98" t="s">
        <v>252</v>
      </c>
      <c r="I290" s="98">
        <v>1</v>
      </c>
      <c r="J290" s="100">
        <v>0.15</v>
      </c>
      <c r="K290" s="48"/>
      <c r="L290" s="49"/>
      <c r="M290" s="49"/>
      <c r="N290" s="49"/>
      <c r="O290" s="49" t="s">
        <v>94</v>
      </c>
      <c r="P290" s="7" t="s">
        <v>824</v>
      </c>
    </row>
    <row r="291" spans="1:15" s="7" customFormat="1" ht="12.75" customHeight="1">
      <c r="A291" s="104"/>
      <c r="B291" s="127"/>
      <c r="C291" s="109"/>
      <c r="D291" s="102"/>
      <c r="E291" s="102"/>
      <c r="F291" s="16" t="s">
        <v>1249</v>
      </c>
      <c r="G291" s="24">
        <v>4</v>
      </c>
      <c r="H291" s="102"/>
      <c r="I291" s="102"/>
      <c r="J291" s="109"/>
      <c r="K291" s="48"/>
      <c r="L291" s="49"/>
      <c r="M291" s="49"/>
      <c r="N291" s="49"/>
      <c r="O291" s="49"/>
    </row>
    <row r="292" spans="1:16" s="7" customFormat="1" ht="12.75" customHeight="1">
      <c r="A292" s="103" t="s">
        <v>165</v>
      </c>
      <c r="B292" s="125" t="s">
        <v>168</v>
      </c>
      <c r="C292" s="100" t="e">
        <f>Лист1!#REF!</f>
        <v>#REF!</v>
      </c>
      <c r="D292" s="98" t="s">
        <v>169</v>
      </c>
      <c r="E292" s="98">
        <v>0.45</v>
      </c>
      <c r="F292" s="16" t="s">
        <v>1153</v>
      </c>
      <c r="G292" s="24">
        <v>0</v>
      </c>
      <c r="H292" s="98" t="s">
        <v>170</v>
      </c>
      <c r="I292" s="98">
        <v>0</v>
      </c>
      <c r="J292" s="100"/>
      <c r="K292" s="48"/>
      <c r="L292" s="49"/>
      <c r="M292" s="49"/>
      <c r="N292" s="49"/>
      <c r="O292" s="49" t="s">
        <v>168</v>
      </c>
      <c r="P292" s="7" t="s">
        <v>534</v>
      </c>
    </row>
    <row r="293" spans="1:15" s="7" customFormat="1" ht="12.75" customHeight="1">
      <c r="A293" s="105"/>
      <c r="B293" s="126"/>
      <c r="C293" s="101"/>
      <c r="D293" s="99"/>
      <c r="E293" s="99"/>
      <c r="F293" s="16" t="s">
        <v>403</v>
      </c>
      <c r="G293" s="24">
        <v>4</v>
      </c>
      <c r="H293" s="99"/>
      <c r="I293" s="99"/>
      <c r="J293" s="101"/>
      <c r="K293" s="48"/>
      <c r="L293" s="49"/>
      <c r="M293" s="49"/>
      <c r="N293" s="49"/>
      <c r="O293" s="49"/>
    </row>
    <row r="294" spans="1:16" s="7" customFormat="1" ht="12.75" customHeight="1">
      <c r="A294" s="103" t="s">
        <v>166</v>
      </c>
      <c r="B294" s="125" t="s">
        <v>171</v>
      </c>
      <c r="C294" s="100" t="e">
        <f>Лист1!#REF!</f>
        <v>#REF!</v>
      </c>
      <c r="D294" s="98" t="s">
        <v>172</v>
      </c>
      <c r="E294" s="98">
        <v>0.3</v>
      </c>
      <c r="F294" s="16" t="s">
        <v>1153</v>
      </c>
      <c r="G294" s="24">
        <v>0</v>
      </c>
      <c r="H294" s="98" t="s">
        <v>173</v>
      </c>
      <c r="I294" s="98">
        <v>0</v>
      </c>
      <c r="J294" s="100"/>
      <c r="K294" s="48"/>
      <c r="L294" s="49"/>
      <c r="M294" s="49"/>
      <c r="N294" s="49"/>
      <c r="O294" s="49" t="s">
        <v>171</v>
      </c>
      <c r="P294" s="7" t="s">
        <v>536</v>
      </c>
    </row>
    <row r="295" spans="1:15" s="7" customFormat="1" ht="12.75" customHeight="1">
      <c r="A295" s="105"/>
      <c r="B295" s="126"/>
      <c r="C295" s="101"/>
      <c r="D295" s="99"/>
      <c r="E295" s="99"/>
      <c r="F295" s="16" t="s">
        <v>403</v>
      </c>
      <c r="G295" s="24">
        <v>4</v>
      </c>
      <c r="H295" s="99"/>
      <c r="I295" s="99"/>
      <c r="J295" s="101"/>
      <c r="K295" s="48"/>
      <c r="L295" s="49"/>
      <c r="M295" s="49"/>
      <c r="N295" s="49"/>
      <c r="O295" s="49"/>
    </row>
    <row r="296" spans="1:16" s="7" customFormat="1" ht="12.75" customHeight="1">
      <c r="A296" s="103" t="s">
        <v>1294</v>
      </c>
      <c r="B296" s="125" t="s">
        <v>174</v>
      </c>
      <c r="C296" s="100" t="e">
        <f>Лист1!#REF!*100/(Лист1!#REF!+Лист1!#REF!)</f>
        <v>#REF!</v>
      </c>
      <c r="D296" s="98" t="s">
        <v>175</v>
      </c>
      <c r="E296" s="98">
        <v>0.25</v>
      </c>
      <c r="F296" s="16" t="s">
        <v>1295</v>
      </c>
      <c r="G296" s="24">
        <v>1</v>
      </c>
      <c r="H296" s="98" t="s">
        <v>176</v>
      </c>
      <c r="I296" s="98">
        <v>0.25</v>
      </c>
      <c r="J296" s="100"/>
      <c r="K296" s="48"/>
      <c r="L296" s="49" t="s">
        <v>396</v>
      </c>
      <c r="M296" s="49" t="e">
        <f>IF(inrange(C296,L296),0,1)</f>
        <v>#NAME?</v>
      </c>
      <c r="N296" s="49"/>
      <c r="O296" s="49" t="s">
        <v>174</v>
      </c>
      <c r="P296" s="7" t="s">
        <v>825</v>
      </c>
    </row>
    <row r="297" spans="1:15" s="7" customFormat="1" ht="12.75" customHeight="1">
      <c r="A297" s="130"/>
      <c r="B297" s="132"/>
      <c r="C297" s="128"/>
      <c r="D297" s="128"/>
      <c r="E297" s="128"/>
      <c r="F297" s="16" t="s">
        <v>1296</v>
      </c>
      <c r="G297" s="24">
        <v>1</v>
      </c>
      <c r="H297" s="128"/>
      <c r="I297" s="128"/>
      <c r="J297" s="128"/>
      <c r="K297" s="48"/>
      <c r="L297" s="49"/>
      <c r="M297" s="49"/>
      <c r="N297" s="49"/>
      <c r="O297" s="49"/>
    </row>
    <row r="298" spans="1:15" s="7" customFormat="1" ht="12.75" customHeight="1">
      <c r="A298" s="130"/>
      <c r="B298" s="132"/>
      <c r="C298" s="128"/>
      <c r="D298" s="128"/>
      <c r="E298" s="128"/>
      <c r="F298" s="16" t="s">
        <v>1297</v>
      </c>
      <c r="G298" s="24">
        <v>1</v>
      </c>
      <c r="H298" s="128"/>
      <c r="I298" s="128"/>
      <c r="J298" s="128"/>
      <c r="K298" s="48"/>
      <c r="L298" s="49"/>
      <c r="M298" s="49"/>
      <c r="N298" s="49"/>
      <c r="O298" s="49"/>
    </row>
    <row r="299" spans="1:15" s="7" customFormat="1" ht="12.75" customHeight="1">
      <c r="A299" s="131"/>
      <c r="B299" s="133"/>
      <c r="C299" s="129"/>
      <c r="D299" s="129"/>
      <c r="E299" s="129"/>
      <c r="F299" s="16" t="s">
        <v>1298</v>
      </c>
      <c r="G299" s="24">
        <v>1</v>
      </c>
      <c r="H299" s="129"/>
      <c r="I299" s="129"/>
      <c r="J299" s="129"/>
      <c r="K299" s="48"/>
      <c r="L299" s="49"/>
      <c r="M299" s="49"/>
      <c r="N299" s="49"/>
      <c r="O299" s="49"/>
    </row>
    <row r="300" spans="1:16" s="7" customFormat="1" ht="15.75">
      <c r="A300" s="46" t="s">
        <v>167</v>
      </c>
      <c r="B300" s="45" t="s">
        <v>177</v>
      </c>
      <c r="C300" s="44" t="e">
        <f>#REF!*#REF!+#REF!*#REF!+#REF!*#REF!</f>
        <v>#REF!</v>
      </c>
      <c r="D300" s="43" t="s">
        <v>96</v>
      </c>
      <c r="E300" s="43">
        <v>0.15</v>
      </c>
      <c r="F300" s="16"/>
      <c r="G300" s="24"/>
      <c r="H300" s="43" t="s">
        <v>253</v>
      </c>
      <c r="I300" s="43">
        <v>-1</v>
      </c>
      <c r="J300" s="44">
        <v>0.009375</v>
      </c>
      <c r="K300" s="48"/>
      <c r="L300" s="49"/>
      <c r="M300" s="49"/>
      <c r="N300" s="49"/>
      <c r="O300" s="49" t="s">
        <v>177</v>
      </c>
      <c r="P300" s="7" t="s">
        <v>132</v>
      </c>
    </row>
    <row r="301" spans="1:16" s="7" customFormat="1" ht="12.75">
      <c r="A301" s="104" t="s">
        <v>1299</v>
      </c>
      <c r="B301" s="127" t="s">
        <v>1113</v>
      </c>
      <c r="C301" s="109" t="e">
        <f>Лист1!#REF!*100/(Лист1!#REF!+Лист1!#REF!)</f>
        <v>#REF!</v>
      </c>
      <c r="D301" s="102" t="s">
        <v>1114</v>
      </c>
      <c r="E301" s="102">
        <v>0.15</v>
      </c>
      <c r="F301" s="16" t="s">
        <v>1300</v>
      </c>
      <c r="G301" s="24">
        <v>1</v>
      </c>
      <c r="H301" s="102" t="s">
        <v>1115</v>
      </c>
      <c r="I301" s="102">
        <v>0.25</v>
      </c>
      <c r="J301" s="109">
        <v>0.0375</v>
      </c>
      <c r="K301" s="48"/>
      <c r="L301" s="49"/>
      <c r="M301" s="49"/>
      <c r="N301" s="49"/>
      <c r="O301" s="49" t="s">
        <v>1113</v>
      </c>
      <c r="P301" s="7" t="s">
        <v>100</v>
      </c>
    </row>
    <row r="302" spans="1:15" s="7" customFormat="1" ht="12.75">
      <c r="A302" s="104"/>
      <c r="B302" s="127"/>
      <c r="C302" s="109"/>
      <c r="D302" s="102"/>
      <c r="E302" s="102"/>
      <c r="F302" s="16" t="s">
        <v>1301</v>
      </c>
      <c r="G302" s="24">
        <v>1</v>
      </c>
      <c r="H302" s="102"/>
      <c r="I302" s="102"/>
      <c r="J302" s="109"/>
      <c r="K302" s="48"/>
      <c r="L302" s="49"/>
      <c r="M302" s="49"/>
      <c r="N302" s="49"/>
      <c r="O302" s="49"/>
    </row>
    <row r="303" spans="1:15" s="7" customFormat="1" ht="12.75">
      <c r="A303" s="104"/>
      <c r="B303" s="127"/>
      <c r="C303" s="109"/>
      <c r="D303" s="102"/>
      <c r="E303" s="102"/>
      <c r="F303" s="16" t="s">
        <v>1302</v>
      </c>
      <c r="G303" s="24">
        <v>1</v>
      </c>
      <c r="H303" s="102"/>
      <c r="I303" s="102"/>
      <c r="J303" s="109"/>
      <c r="K303" s="48"/>
      <c r="L303" s="49"/>
      <c r="M303" s="49"/>
      <c r="N303" s="49"/>
      <c r="O303" s="49"/>
    </row>
    <row r="304" spans="1:15" s="7" customFormat="1" ht="12.75">
      <c r="A304" s="104"/>
      <c r="B304" s="127"/>
      <c r="C304" s="109"/>
      <c r="D304" s="102"/>
      <c r="E304" s="102"/>
      <c r="F304" s="16" t="s">
        <v>1303</v>
      </c>
      <c r="G304" s="24">
        <v>1</v>
      </c>
      <c r="H304" s="102"/>
      <c r="I304" s="102"/>
      <c r="J304" s="109"/>
      <c r="K304" s="48"/>
      <c r="L304" s="49"/>
      <c r="M304" s="49"/>
      <c r="N304" s="49"/>
      <c r="O304" s="49"/>
    </row>
    <row r="305" spans="1:16" s="7" customFormat="1" ht="12.75">
      <c r="A305" s="104" t="s">
        <v>1304</v>
      </c>
      <c r="B305" s="127" t="s">
        <v>1116</v>
      </c>
      <c r="C305" s="109" t="e">
        <f>Лист1!#REF!*100/(Лист1!#REF!+Лист1!#REF!)</f>
        <v>#REF!</v>
      </c>
      <c r="D305" s="102" t="s">
        <v>1117</v>
      </c>
      <c r="E305" s="102">
        <v>0.1</v>
      </c>
      <c r="F305" s="16" t="s">
        <v>1195</v>
      </c>
      <c r="G305" s="24">
        <v>1</v>
      </c>
      <c r="H305" s="102" t="s">
        <v>1118</v>
      </c>
      <c r="I305" s="102">
        <v>0.25</v>
      </c>
      <c r="J305" s="109">
        <v>0.025</v>
      </c>
      <c r="K305" s="48"/>
      <c r="L305" s="49"/>
      <c r="M305" s="49"/>
      <c r="N305" s="49"/>
      <c r="O305" s="49" t="s">
        <v>1116</v>
      </c>
      <c r="P305" s="7" t="s">
        <v>101</v>
      </c>
    </row>
    <row r="306" spans="1:15" s="7" customFormat="1" ht="12.75">
      <c r="A306" s="104"/>
      <c r="B306" s="127"/>
      <c r="C306" s="109"/>
      <c r="D306" s="102"/>
      <c r="E306" s="102"/>
      <c r="F306" s="16" t="s">
        <v>359</v>
      </c>
      <c r="G306" s="24">
        <v>1</v>
      </c>
      <c r="H306" s="102"/>
      <c r="I306" s="102"/>
      <c r="J306" s="109"/>
      <c r="K306" s="48"/>
      <c r="L306" s="49"/>
      <c r="M306" s="49"/>
      <c r="N306" s="49"/>
      <c r="O306" s="49"/>
    </row>
    <row r="307" spans="1:15" s="7" customFormat="1" ht="12.75">
      <c r="A307" s="104"/>
      <c r="B307" s="127"/>
      <c r="C307" s="109"/>
      <c r="D307" s="102"/>
      <c r="E307" s="102"/>
      <c r="F307" s="16" t="s">
        <v>1305</v>
      </c>
      <c r="G307" s="24">
        <v>1</v>
      </c>
      <c r="H307" s="102"/>
      <c r="I307" s="102"/>
      <c r="J307" s="109"/>
      <c r="K307" s="48"/>
      <c r="L307" s="49"/>
      <c r="M307" s="49"/>
      <c r="N307" s="49"/>
      <c r="O307" s="49"/>
    </row>
    <row r="308" spans="1:15" s="7" customFormat="1" ht="12.75">
      <c r="A308" s="105"/>
      <c r="B308" s="126"/>
      <c r="C308" s="101"/>
      <c r="D308" s="99"/>
      <c r="E308" s="99"/>
      <c r="F308" s="16" t="s">
        <v>334</v>
      </c>
      <c r="G308" s="24">
        <v>1</v>
      </c>
      <c r="H308" s="99"/>
      <c r="I308" s="99"/>
      <c r="J308" s="101"/>
      <c r="K308" s="48"/>
      <c r="L308" s="49"/>
      <c r="M308" s="49"/>
      <c r="N308" s="49"/>
      <c r="O308" s="49"/>
    </row>
    <row r="309" spans="1:16" s="7" customFormat="1" ht="12.75">
      <c r="A309" s="103" t="s">
        <v>1306</v>
      </c>
      <c r="B309" s="125" t="s">
        <v>1119</v>
      </c>
      <c r="C309" s="100" t="e">
        <f>Лист1!#REF!</f>
        <v>#REF!</v>
      </c>
      <c r="D309" s="98" t="s">
        <v>1120</v>
      </c>
      <c r="E309" s="98">
        <v>0.1</v>
      </c>
      <c r="F309" s="16" t="s">
        <v>1153</v>
      </c>
      <c r="G309" s="24">
        <v>0</v>
      </c>
      <c r="H309" s="98" t="s">
        <v>1121</v>
      </c>
      <c r="I309" s="98">
        <v>1</v>
      </c>
      <c r="J309" s="100">
        <v>0.1</v>
      </c>
      <c r="K309" s="48"/>
      <c r="L309" s="49"/>
      <c r="M309" s="49"/>
      <c r="N309" s="49"/>
      <c r="O309" s="49" t="s">
        <v>1119</v>
      </c>
      <c r="P309" s="7" t="s">
        <v>102</v>
      </c>
    </row>
    <row r="310" spans="1:15" s="7" customFormat="1" ht="12.75">
      <c r="A310" s="105"/>
      <c r="B310" s="126"/>
      <c r="C310" s="101"/>
      <c r="D310" s="99"/>
      <c r="E310" s="99"/>
      <c r="F310" s="16" t="s">
        <v>403</v>
      </c>
      <c r="G310" s="24">
        <v>4</v>
      </c>
      <c r="H310" s="99"/>
      <c r="I310" s="99"/>
      <c r="J310" s="101"/>
      <c r="K310" s="48"/>
      <c r="L310" s="49"/>
      <c r="M310" s="49"/>
      <c r="N310" s="49"/>
      <c r="O310" s="49"/>
    </row>
    <row r="311" spans="1:16" s="7" customFormat="1" ht="12" customHeight="1">
      <c r="A311" s="103" t="s">
        <v>150</v>
      </c>
      <c r="B311" s="125" t="s">
        <v>270</v>
      </c>
      <c r="C311" s="100" t="e">
        <f>Лист1!#REF!*100/Лист1!#REF!</f>
        <v>#REF!</v>
      </c>
      <c r="D311" s="98" t="s">
        <v>271</v>
      </c>
      <c r="E311" s="98">
        <v>0.15</v>
      </c>
      <c r="F311" s="16" t="s">
        <v>1313</v>
      </c>
      <c r="G311" s="22">
        <v>1</v>
      </c>
      <c r="H311" s="98" t="s">
        <v>272</v>
      </c>
      <c r="I311" s="98">
        <v>1</v>
      </c>
      <c r="J311" s="100">
        <v>0.15</v>
      </c>
      <c r="K311" s="48"/>
      <c r="L311" s="49" t="s">
        <v>396</v>
      </c>
      <c r="M311" s="49" t="e">
        <f>IF(inrange(C311,L311),0,1)</f>
        <v>#NAME?</v>
      </c>
      <c r="N311" s="49"/>
      <c r="O311" s="49" t="s">
        <v>134</v>
      </c>
      <c r="P311" s="7" t="s">
        <v>103</v>
      </c>
    </row>
    <row r="312" spans="1:15" s="7" customFormat="1" ht="12.75">
      <c r="A312" s="134"/>
      <c r="B312" s="136"/>
      <c r="C312" s="109"/>
      <c r="D312" s="109"/>
      <c r="E312" s="109"/>
      <c r="F312" s="16" t="s">
        <v>1307</v>
      </c>
      <c r="G312" s="22">
        <v>1</v>
      </c>
      <c r="H312" s="102"/>
      <c r="I312" s="102"/>
      <c r="J312" s="109"/>
      <c r="K312" s="48"/>
      <c r="L312" s="49"/>
      <c r="M312" s="49"/>
      <c r="N312" s="49"/>
      <c r="O312" s="49"/>
    </row>
    <row r="313" spans="1:15" s="7" customFormat="1" ht="12.75">
      <c r="A313" s="134"/>
      <c r="B313" s="136"/>
      <c r="C313" s="109"/>
      <c r="D313" s="109"/>
      <c r="E313" s="109"/>
      <c r="F313" s="16" t="s">
        <v>939</v>
      </c>
      <c r="G313" s="22">
        <v>1</v>
      </c>
      <c r="H313" s="102"/>
      <c r="I313" s="102"/>
      <c r="J313" s="109"/>
      <c r="K313" s="48"/>
      <c r="L313" s="49"/>
      <c r="M313" s="49"/>
      <c r="N313" s="49"/>
      <c r="O313" s="49"/>
    </row>
    <row r="314" spans="1:15" s="7" customFormat="1" ht="12.75">
      <c r="A314" s="135"/>
      <c r="B314" s="124"/>
      <c r="C314" s="101"/>
      <c r="D314" s="101"/>
      <c r="E314" s="101"/>
      <c r="F314" s="16" t="s">
        <v>487</v>
      </c>
      <c r="G314" s="22">
        <v>1</v>
      </c>
      <c r="H314" s="99"/>
      <c r="I314" s="99"/>
      <c r="J314" s="101"/>
      <c r="K314" s="48"/>
      <c r="L314" s="49"/>
      <c r="M314" s="49"/>
      <c r="N314" s="49"/>
      <c r="O314" s="49"/>
    </row>
    <row r="315" spans="1:16" s="7" customFormat="1" ht="12.75" customHeight="1">
      <c r="A315" s="93" t="s">
        <v>151</v>
      </c>
      <c r="B315" s="121" t="s">
        <v>273</v>
      </c>
      <c r="C315" s="95" t="e">
        <f>Лист1!#REF!/#REF!</f>
        <v>#REF!</v>
      </c>
      <c r="D315" s="96" t="s">
        <v>274</v>
      </c>
      <c r="E315" s="96">
        <v>0.15</v>
      </c>
      <c r="F315" s="16" t="s">
        <v>493</v>
      </c>
      <c r="G315" s="22">
        <v>1</v>
      </c>
      <c r="H315" s="96" t="s">
        <v>275</v>
      </c>
      <c r="I315" s="96">
        <v>0.25</v>
      </c>
      <c r="J315" s="95">
        <v>0.0375</v>
      </c>
      <c r="K315" s="48"/>
      <c r="L315" s="49"/>
      <c r="M315" s="49"/>
      <c r="N315" s="49"/>
      <c r="O315" s="49" t="s">
        <v>135</v>
      </c>
      <c r="P315" s="7" t="s">
        <v>572</v>
      </c>
    </row>
    <row r="316" spans="1:15" s="7" customFormat="1" ht="12.75" customHeight="1">
      <c r="A316" s="93"/>
      <c r="B316" s="121"/>
      <c r="C316" s="95"/>
      <c r="D316" s="96"/>
      <c r="E316" s="96"/>
      <c r="F316" s="16" t="s">
        <v>1197</v>
      </c>
      <c r="G316" s="22">
        <v>1</v>
      </c>
      <c r="H316" s="96"/>
      <c r="I316" s="96"/>
      <c r="J316" s="95"/>
      <c r="K316" s="48"/>
      <c r="L316" s="49"/>
      <c r="M316" s="49"/>
      <c r="N316" s="49"/>
      <c r="O316" s="49"/>
    </row>
    <row r="317" spans="1:15" s="7" customFormat="1" ht="12.75" customHeight="1">
      <c r="A317" s="93"/>
      <c r="B317" s="121"/>
      <c r="C317" s="95"/>
      <c r="D317" s="96"/>
      <c r="E317" s="96"/>
      <c r="F317" s="16" t="s">
        <v>1198</v>
      </c>
      <c r="G317" s="22">
        <v>1</v>
      </c>
      <c r="H317" s="96"/>
      <c r="I317" s="96"/>
      <c r="J317" s="95"/>
      <c r="K317" s="48"/>
      <c r="L317" s="49"/>
      <c r="M317" s="49"/>
      <c r="N317" s="49"/>
      <c r="O317" s="49"/>
    </row>
    <row r="318" spans="1:15" s="7" customFormat="1" ht="12.75" customHeight="1">
      <c r="A318" s="93"/>
      <c r="B318" s="121"/>
      <c r="C318" s="95"/>
      <c r="D318" s="96"/>
      <c r="E318" s="96"/>
      <c r="F318" s="16" t="s">
        <v>326</v>
      </c>
      <c r="G318" s="22">
        <v>1</v>
      </c>
      <c r="H318" s="96"/>
      <c r="I318" s="96"/>
      <c r="J318" s="95"/>
      <c r="K318" s="48"/>
      <c r="L318" s="49"/>
      <c r="M318" s="49"/>
      <c r="N318" s="49"/>
      <c r="O318" s="49"/>
    </row>
    <row r="319" spans="1:16" s="7" customFormat="1" ht="12.75" customHeight="1">
      <c r="A319" s="103" t="s">
        <v>940</v>
      </c>
      <c r="B319" s="125" t="s">
        <v>276</v>
      </c>
      <c r="C319" s="100" t="e">
        <f>Лист1!#REF!*100000/((Лист1!#REF!+Лист1!#REF!)*Лист1!#REF!)</f>
        <v>#REF!</v>
      </c>
      <c r="D319" s="98" t="s">
        <v>277</v>
      </c>
      <c r="E319" s="98">
        <v>0.15</v>
      </c>
      <c r="F319" s="16" t="s">
        <v>1311</v>
      </c>
      <c r="G319" s="22">
        <v>1</v>
      </c>
      <c r="H319" s="98" t="s">
        <v>278</v>
      </c>
      <c r="I319" s="98">
        <v>0.25</v>
      </c>
      <c r="J319" s="100">
        <v>0.0375</v>
      </c>
      <c r="K319" s="48"/>
      <c r="L319" s="49"/>
      <c r="M319" s="49"/>
      <c r="N319" s="49"/>
      <c r="O319" s="49" t="s">
        <v>136</v>
      </c>
      <c r="P319" s="7" t="s">
        <v>571</v>
      </c>
    </row>
    <row r="320" spans="1:15" s="7" customFormat="1" ht="12.75" customHeight="1">
      <c r="A320" s="105"/>
      <c r="B320" s="126"/>
      <c r="C320" s="101"/>
      <c r="D320" s="99"/>
      <c r="E320" s="99"/>
      <c r="F320" s="16" t="s">
        <v>1223</v>
      </c>
      <c r="G320" s="22">
        <v>1</v>
      </c>
      <c r="H320" s="99"/>
      <c r="I320" s="99"/>
      <c r="J320" s="101"/>
      <c r="K320" s="48"/>
      <c r="L320" s="49"/>
      <c r="M320" s="49"/>
      <c r="N320" s="49"/>
      <c r="O320" s="49"/>
    </row>
    <row r="321" spans="1:16" s="7" customFormat="1" ht="12.75" customHeight="1">
      <c r="A321" s="93" t="s">
        <v>152</v>
      </c>
      <c r="B321" s="121" t="s">
        <v>279</v>
      </c>
      <c r="C321" s="95" t="e">
        <f>Лист1!#REF!</f>
        <v>#REF!</v>
      </c>
      <c r="D321" s="96" t="s">
        <v>772</v>
      </c>
      <c r="E321" s="96">
        <v>0.1</v>
      </c>
      <c r="F321" s="16" t="s">
        <v>740</v>
      </c>
      <c r="G321" s="16">
        <v>0</v>
      </c>
      <c r="H321" s="96" t="s">
        <v>773</v>
      </c>
      <c r="I321" s="96">
        <v>1</v>
      </c>
      <c r="J321" s="95">
        <v>0.1</v>
      </c>
      <c r="K321" s="48"/>
      <c r="L321" s="49"/>
      <c r="M321" s="49"/>
      <c r="N321" s="49"/>
      <c r="O321" s="49" t="s">
        <v>137</v>
      </c>
      <c r="P321" s="7" t="s">
        <v>570</v>
      </c>
    </row>
    <row r="322" spans="1:15" s="7" customFormat="1" ht="12.75" customHeight="1">
      <c r="A322" s="93"/>
      <c r="B322" s="121"/>
      <c r="C322" s="95"/>
      <c r="D322" s="96"/>
      <c r="E322" s="96"/>
      <c r="F322" s="16" t="s">
        <v>739</v>
      </c>
      <c r="G322" s="16">
        <v>4</v>
      </c>
      <c r="H322" s="96"/>
      <c r="I322" s="96"/>
      <c r="J322" s="95"/>
      <c r="K322" s="48"/>
      <c r="L322" s="49"/>
      <c r="M322" s="49"/>
      <c r="N322" s="49"/>
      <c r="O322" s="49"/>
    </row>
    <row r="323" spans="1:16" s="7" customFormat="1" ht="12.75" customHeight="1">
      <c r="A323" s="93" t="s">
        <v>153</v>
      </c>
      <c r="B323" s="121" t="s">
        <v>774</v>
      </c>
      <c r="C323" s="95" t="e">
        <f>Лист1!#REF!</f>
        <v>#REF!</v>
      </c>
      <c r="D323" s="96" t="s">
        <v>775</v>
      </c>
      <c r="E323" s="96">
        <v>0.15</v>
      </c>
      <c r="F323" s="16" t="s">
        <v>740</v>
      </c>
      <c r="G323" s="16">
        <v>0</v>
      </c>
      <c r="H323" s="96" t="s">
        <v>776</v>
      </c>
      <c r="I323" s="96">
        <v>0</v>
      </c>
      <c r="J323" s="95">
        <v>0</v>
      </c>
      <c r="K323" s="48"/>
      <c r="L323" s="49"/>
      <c r="M323" s="49"/>
      <c r="N323" s="49"/>
      <c r="O323" s="49" t="s">
        <v>138</v>
      </c>
      <c r="P323" s="7" t="s">
        <v>569</v>
      </c>
    </row>
    <row r="324" spans="1:15" s="7" customFormat="1" ht="12.75" customHeight="1">
      <c r="A324" s="93"/>
      <c r="B324" s="121"/>
      <c r="C324" s="95"/>
      <c r="D324" s="96"/>
      <c r="E324" s="96"/>
      <c r="F324" s="16" t="s">
        <v>739</v>
      </c>
      <c r="G324" s="16">
        <v>4</v>
      </c>
      <c r="H324" s="96"/>
      <c r="I324" s="96"/>
      <c r="J324" s="95"/>
      <c r="K324" s="48"/>
      <c r="L324" s="49"/>
      <c r="M324" s="49"/>
      <c r="N324" s="49"/>
      <c r="O324" s="49"/>
    </row>
    <row r="325" spans="1:16" s="7" customFormat="1" ht="12.75" customHeight="1">
      <c r="A325" s="93" t="s">
        <v>154</v>
      </c>
      <c r="B325" s="121" t="s">
        <v>420</v>
      </c>
      <c r="C325" s="95" t="e">
        <f>Лист1!#REF!*100/#REF!</f>
        <v>#REF!</v>
      </c>
      <c r="D325" s="96" t="s">
        <v>421</v>
      </c>
      <c r="E325" s="96">
        <v>0.1</v>
      </c>
      <c r="F325" s="16" t="s">
        <v>1153</v>
      </c>
      <c r="G325" s="22">
        <v>0</v>
      </c>
      <c r="H325" s="96" t="s">
        <v>422</v>
      </c>
      <c r="I325" s="96">
        <v>0</v>
      </c>
      <c r="J325" s="95">
        <v>0</v>
      </c>
      <c r="K325" s="48"/>
      <c r="L325" s="49"/>
      <c r="M325" s="49"/>
      <c r="N325" s="49"/>
      <c r="O325" s="49" t="s">
        <v>139</v>
      </c>
      <c r="P325" s="7" t="s">
        <v>568</v>
      </c>
    </row>
    <row r="326" spans="1:15" s="7" customFormat="1" ht="12.75" customHeight="1">
      <c r="A326" s="93"/>
      <c r="B326" s="121"/>
      <c r="C326" s="95"/>
      <c r="D326" s="96"/>
      <c r="E326" s="96"/>
      <c r="F326" s="16" t="s">
        <v>327</v>
      </c>
      <c r="G326" s="22">
        <v>2</v>
      </c>
      <c r="H326" s="96"/>
      <c r="I326" s="96"/>
      <c r="J326" s="95"/>
      <c r="K326" s="48"/>
      <c r="L326" s="49"/>
      <c r="M326" s="49"/>
      <c r="N326" s="49"/>
      <c r="O326" s="49"/>
    </row>
    <row r="327" spans="1:15" s="7" customFormat="1" ht="12.75" customHeight="1">
      <c r="A327" s="93"/>
      <c r="B327" s="121"/>
      <c r="C327" s="95"/>
      <c r="D327" s="96"/>
      <c r="E327" s="96"/>
      <c r="F327" s="16" t="s">
        <v>485</v>
      </c>
      <c r="G327" s="22">
        <v>1</v>
      </c>
      <c r="H327" s="96"/>
      <c r="I327" s="96"/>
      <c r="J327" s="95"/>
      <c r="K327" s="48"/>
      <c r="L327" s="49"/>
      <c r="M327" s="49"/>
      <c r="N327" s="49"/>
      <c r="O327" s="49"/>
    </row>
    <row r="328" spans="1:15" s="7" customFormat="1" ht="12.75" customHeight="1">
      <c r="A328" s="93"/>
      <c r="B328" s="121"/>
      <c r="C328" s="95"/>
      <c r="D328" s="96"/>
      <c r="E328" s="96"/>
      <c r="F328" s="16" t="s">
        <v>328</v>
      </c>
      <c r="G328" s="22">
        <v>1</v>
      </c>
      <c r="H328" s="96"/>
      <c r="I328" s="96"/>
      <c r="J328" s="95"/>
      <c r="K328" s="48"/>
      <c r="L328" s="49"/>
      <c r="M328" s="49"/>
      <c r="N328" s="49"/>
      <c r="O328" s="49"/>
    </row>
    <row r="329" spans="1:16" s="7" customFormat="1" ht="12.75" customHeight="1">
      <c r="A329" s="93" t="s">
        <v>941</v>
      </c>
      <c r="B329" s="121" t="s">
        <v>423</v>
      </c>
      <c r="C329" s="95" t="e">
        <f>Лист1!#REF!/Лист1!#REF!</f>
        <v>#REF!</v>
      </c>
      <c r="D329" s="96" t="s">
        <v>424</v>
      </c>
      <c r="E329" s="96">
        <v>0.2</v>
      </c>
      <c r="F329" s="16" t="s">
        <v>1153</v>
      </c>
      <c r="G329" s="22">
        <v>0</v>
      </c>
      <c r="H329" s="96" t="s">
        <v>425</v>
      </c>
      <c r="I329" s="96">
        <v>0.25</v>
      </c>
      <c r="J329" s="95">
        <v>0.05</v>
      </c>
      <c r="K329" s="48"/>
      <c r="L329" s="49" t="s">
        <v>398</v>
      </c>
      <c r="M329" s="49" t="e">
        <f>IF(inrange(C329,L329),0,1)</f>
        <v>#NAME?</v>
      </c>
      <c r="N329" s="49"/>
      <c r="O329" s="49" t="s">
        <v>140</v>
      </c>
      <c r="P329" s="7" t="s">
        <v>567</v>
      </c>
    </row>
    <row r="330" spans="1:15" s="7" customFormat="1" ht="12.75" customHeight="1">
      <c r="A330" s="93"/>
      <c r="B330" s="121"/>
      <c r="C330" s="95"/>
      <c r="D330" s="96"/>
      <c r="E330" s="96"/>
      <c r="F330" s="16" t="s">
        <v>303</v>
      </c>
      <c r="G330" s="22">
        <v>1</v>
      </c>
      <c r="H330" s="96"/>
      <c r="I330" s="96"/>
      <c r="J330" s="95"/>
      <c r="K330" s="48"/>
      <c r="L330" s="49"/>
      <c r="M330" s="49"/>
      <c r="N330" s="49"/>
      <c r="O330" s="49"/>
    </row>
    <row r="331" spans="1:15" s="7" customFormat="1" ht="12.75" customHeight="1">
      <c r="A331" s="93"/>
      <c r="B331" s="121"/>
      <c r="C331" s="95"/>
      <c r="D331" s="96"/>
      <c r="E331" s="96"/>
      <c r="F331" s="16" t="s">
        <v>304</v>
      </c>
      <c r="G331" s="22">
        <v>1</v>
      </c>
      <c r="H331" s="96"/>
      <c r="I331" s="96"/>
      <c r="J331" s="95"/>
      <c r="K331" s="48"/>
      <c r="L331" s="49"/>
      <c r="M331" s="49"/>
      <c r="N331" s="49"/>
      <c r="O331" s="49"/>
    </row>
    <row r="332" spans="1:15" s="7" customFormat="1" ht="12.75" customHeight="1">
      <c r="A332" s="93"/>
      <c r="B332" s="121"/>
      <c r="C332" s="95"/>
      <c r="D332" s="96"/>
      <c r="E332" s="96"/>
      <c r="F332" s="16" t="s">
        <v>305</v>
      </c>
      <c r="G332" s="22">
        <v>2</v>
      </c>
      <c r="H332" s="96"/>
      <c r="I332" s="96"/>
      <c r="J332" s="95"/>
      <c r="K332" s="48"/>
      <c r="L332" s="49"/>
      <c r="M332" s="49"/>
      <c r="N332" s="49"/>
      <c r="O332" s="49"/>
    </row>
    <row r="333" spans="1:16" s="7" customFormat="1" ht="12.75" customHeight="1">
      <c r="A333" s="103" t="s">
        <v>155</v>
      </c>
      <c r="B333" s="125" t="s">
        <v>790</v>
      </c>
      <c r="C333" s="100" t="e">
        <f>Лист1!#REF!</f>
        <v>#REF!</v>
      </c>
      <c r="D333" s="98" t="s">
        <v>259</v>
      </c>
      <c r="E333" s="98">
        <v>0.15</v>
      </c>
      <c r="F333" s="16" t="s">
        <v>740</v>
      </c>
      <c r="G333" s="16">
        <v>0</v>
      </c>
      <c r="H333" s="98" t="s">
        <v>260</v>
      </c>
      <c r="I333" s="98">
        <v>1</v>
      </c>
      <c r="J333" s="100">
        <v>0.15</v>
      </c>
      <c r="K333" s="48"/>
      <c r="L333" s="49"/>
      <c r="M333" s="49"/>
      <c r="N333" s="49"/>
      <c r="O333" s="49" t="s">
        <v>790</v>
      </c>
      <c r="P333" s="7" t="s">
        <v>566</v>
      </c>
    </row>
    <row r="334" spans="1:15" s="7" customFormat="1" ht="12.75" customHeight="1">
      <c r="A334" s="105"/>
      <c r="B334" s="126"/>
      <c r="C334" s="101"/>
      <c r="D334" s="99"/>
      <c r="E334" s="99"/>
      <c r="F334" s="16" t="s">
        <v>739</v>
      </c>
      <c r="G334" s="16">
        <v>4</v>
      </c>
      <c r="H334" s="99"/>
      <c r="I334" s="99"/>
      <c r="J334" s="101"/>
      <c r="K334" s="48"/>
      <c r="L334" s="49"/>
      <c r="M334" s="49"/>
      <c r="N334" s="49"/>
      <c r="O334" s="49"/>
    </row>
    <row r="335" spans="1:16" s="7" customFormat="1" ht="12.75" customHeight="1">
      <c r="A335" s="103" t="s">
        <v>942</v>
      </c>
      <c r="B335" s="125" t="s">
        <v>257</v>
      </c>
      <c r="C335" s="100" t="e">
        <f>Лист1!#REF!</f>
        <v>#REF!</v>
      </c>
      <c r="D335" s="98" t="s">
        <v>261</v>
      </c>
      <c r="E335" s="98">
        <v>0.25</v>
      </c>
      <c r="F335" s="16" t="s">
        <v>1153</v>
      </c>
      <c r="G335" s="22">
        <v>0</v>
      </c>
      <c r="H335" s="98" t="s">
        <v>262</v>
      </c>
      <c r="I335" s="98">
        <v>0</v>
      </c>
      <c r="J335" s="100">
        <v>0</v>
      </c>
      <c r="K335" s="48"/>
      <c r="L335" s="49"/>
      <c r="M335" s="49"/>
      <c r="N335" s="49"/>
      <c r="O335" s="49" t="s">
        <v>141</v>
      </c>
      <c r="P335" s="7" t="s">
        <v>1404</v>
      </c>
    </row>
    <row r="336" spans="1:15" s="7" customFormat="1" ht="12.75" customHeight="1">
      <c r="A336" s="104"/>
      <c r="B336" s="127"/>
      <c r="C336" s="109"/>
      <c r="D336" s="102"/>
      <c r="E336" s="102"/>
      <c r="F336" s="16" t="s">
        <v>995</v>
      </c>
      <c r="G336" s="22">
        <v>1</v>
      </c>
      <c r="H336" s="102"/>
      <c r="I336" s="102"/>
      <c r="J336" s="109"/>
      <c r="K336" s="48"/>
      <c r="L336" s="49"/>
      <c r="M336" s="49"/>
      <c r="N336" s="49"/>
      <c r="O336" s="49"/>
    </row>
    <row r="337" spans="1:15" s="7" customFormat="1" ht="12.75" customHeight="1">
      <c r="A337" s="104"/>
      <c r="B337" s="127"/>
      <c r="C337" s="109"/>
      <c r="D337" s="102"/>
      <c r="E337" s="102"/>
      <c r="F337" s="16" t="s">
        <v>996</v>
      </c>
      <c r="G337" s="22">
        <v>1</v>
      </c>
      <c r="H337" s="102"/>
      <c r="I337" s="102"/>
      <c r="J337" s="109"/>
      <c r="K337" s="48"/>
      <c r="L337" s="49"/>
      <c r="M337" s="49"/>
      <c r="N337" s="49"/>
      <c r="O337" s="49"/>
    </row>
    <row r="338" spans="1:15" s="7" customFormat="1" ht="12.75" customHeight="1">
      <c r="A338" s="105"/>
      <c r="B338" s="126"/>
      <c r="C338" s="101"/>
      <c r="D338" s="99"/>
      <c r="E338" s="99"/>
      <c r="F338" s="16" t="s">
        <v>997</v>
      </c>
      <c r="G338" s="22">
        <v>2</v>
      </c>
      <c r="H338" s="99"/>
      <c r="I338" s="99"/>
      <c r="J338" s="101"/>
      <c r="K338" s="48"/>
      <c r="L338" s="49"/>
      <c r="M338" s="49"/>
      <c r="N338" s="49"/>
      <c r="O338" s="49"/>
    </row>
    <row r="339" spans="1:16" s="7" customFormat="1" ht="12.75" customHeight="1">
      <c r="A339" s="103" t="s">
        <v>943</v>
      </c>
      <c r="B339" s="125" t="s">
        <v>258</v>
      </c>
      <c r="C339" s="100" t="e">
        <f>Лист1!#REF!*100/#REF!</f>
        <v>#REF!</v>
      </c>
      <c r="D339" s="98" t="s">
        <v>263</v>
      </c>
      <c r="E339" s="98">
        <v>0.15</v>
      </c>
      <c r="F339" s="16" t="s">
        <v>740</v>
      </c>
      <c r="G339" s="22">
        <v>1</v>
      </c>
      <c r="H339" s="98" t="s">
        <v>264</v>
      </c>
      <c r="I339" s="98">
        <v>0.75</v>
      </c>
      <c r="J339" s="100">
        <v>0.1125</v>
      </c>
      <c r="K339" s="48"/>
      <c r="L339" s="49"/>
      <c r="M339" s="49"/>
      <c r="N339" s="49"/>
      <c r="O339" s="49" t="s">
        <v>142</v>
      </c>
      <c r="P339" s="7" t="s">
        <v>565</v>
      </c>
    </row>
    <row r="340" spans="1:15" s="7" customFormat="1" ht="12.75" customHeight="1">
      <c r="A340" s="104"/>
      <c r="B340" s="127"/>
      <c r="C340" s="109"/>
      <c r="D340" s="102"/>
      <c r="E340" s="102"/>
      <c r="F340" s="16" t="s">
        <v>751</v>
      </c>
      <c r="G340" s="22">
        <v>1</v>
      </c>
      <c r="H340" s="102"/>
      <c r="I340" s="102"/>
      <c r="J340" s="109"/>
      <c r="K340" s="48"/>
      <c r="L340" s="49"/>
      <c r="M340" s="49"/>
      <c r="N340" s="49"/>
      <c r="O340" s="49"/>
    </row>
    <row r="341" spans="1:15" s="7" customFormat="1" ht="12.75" customHeight="1">
      <c r="A341" s="104"/>
      <c r="B341" s="127"/>
      <c r="C341" s="109"/>
      <c r="D341" s="102"/>
      <c r="E341" s="102"/>
      <c r="F341" s="16" t="s">
        <v>753</v>
      </c>
      <c r="G341" s="22">
        <v>1</v>
      </c>
      <c r="H341" s="102"/>
      <c r="I341" s="102"/>
      <c r="J341" s="109"/>
      <c r="K341" s="48"/>
      <c r="L341" s="49"/>
      <c r="M341" s="49"/>
      <c r="N341" s="49"/>
      <c r="O341" s="49"/>
    </row>
    <row r="342" spans="1:15" s="7" customFormat="1" ht="12.75" customHeight="1">
      <c r="A342" s="105"/>
      <c r="B342" s="126"/>
      <c r="C342" s="101"/>
      <c r="D342" s="99"/>
      <c r="E342" s="99"/>
      <c r="F342" s="16" t="s">
        <v>754</v>
      </c>
      <c r="G342" s="22">
        <v>1</v>
      </c>
      <c r="H342" s="99"/>
      <c r="I342" s="99"/>
      <c r="J342" s="101"/>
      <c r="K342" s="48"/>
      <c r="L342" s="49"/>
      <c r="M342" s="49"/>
      <c r="N342" s="49"/>
      <c r="O342" s="49"/>
    </row>
    <row r="343" spans="1:16" s="7" customFormat="1" ht="12.75" customHeight="1">
      <c r="A343" s="103" t="s">
        <v>944</v>
      </c>
      <c r="B343" s="125" t="s">
        <v>426</v>
      </c>
      <c r="C343" s="100" t="e">
        <f>(Лист1!#REF!+Лист1!#REF!)*100/Лист1!#REF!</f>
        <v>#REF!</v>
      </c>
      <c r="D343" s="98" t="s">
        <v>265</v>
      </c>
      <c r="E343" s="98">
        <v>0.2</v>
      </c>
      <c r="F343" s="16" t="s">
        <v>749</v>
      </c>
      <c r="G343" s="22">
        <v>1</v>
      </c>
      <c r="H343" s="98" t="s">
        <v>266</v>
      </c>
      <c r="I343" s="98">
        <v>0.25</v>
      </c>
      <c r="J343" s="100">
        <v>0.05</v>
      </c>
      <c r="K343" s="48"/>
      <c r="L343" s="49" t="s">
        <v>396</v>
      </c>
      <c r="M343" s="49" t="e">
        <f>IF(inrange(C343,L343),0,1)</f>
        <v>#NAME?</v>
      </c>
      <c r="N343" s="49"/>
      <c r="O343" s="49" t="s">
        <v>426</v>
      </c>
      <c r="P343" s="7" t="s">
        <v>564</v>
      </c>
    </row>
    <row r="344" spans="1:15" s="7" customFormat="1" ht="12.75" customHeight="1">
      <c r="A344" s="104"/>
      <c r="B344" s="127"/>
      <c r="C344" s="109"/>
      <c r="D344" s="102"/>
      <c r="E344" s="102"/>
      <c r="F344" s="16" t="s">
        <v>673</v>
      </c>
      <c r="G344" s="22">
        <v>1</v>
      </c>
      <c r="H344" s="102"/>
      <c r="I344" s="102"/>
      <c r="J344" s="109"/>
      <c r="K344" s="48"/>
      <c r="L344" s="49"/>
      <c r="M344" s="49"/>
      <c r="N344" s="49"/>
      <c r="O344" s="49"/>
    </row>
    <row r="345" spans="1:15" s="7" customFormat="1" ht="12.75" customHeight="1">
      <c r="A345" s="104"/>
      <c r="B345" s="127"/>
      <c r="C345" s="109"/>
      <c r="D345" s="102"/>
      <c r="E345" s="102"/>
      <c r="F345" s="16" t="s">
        <v>998</v>
      </c>
      <c r="G345" s="22">
        <v>1</v>
      </c>
      <c r="H345" s="102"/>
      <c r="I345" s="102"/>
      <c r="J345" s="109"/>
      <c r="K345" s="48"/>
      <c r="L345" s="49"/>
      <c r="M345" s="49"/>
      <c r="N345" s="49"/>
      <c r="O345" s="49"/>
    </row>
    <row r="346" spans="1:15" s="7" customFormat="1" ht="12.75" customHeight="1">
      <c r="A346" s="105"/>
      <c r="B346" s="126"/>
      <c r="C346" s="101"/>
      <c r="D346" s="99"/>
      <c r="E346" s="99"/>
      <c r="F346" s="16" t="s">
        <v>999</v>
      </c>
      <c r="G346" s="22">
        <v>1</v>
      </c>
      <c r="H346" s="99"/>
      <c r="I346" s="99"/>
      <c r="J346" s="101"/>
      <c r="K346" s="48"/>
      <c r="L346" s="49"/>
      <c r="M346" s="49"/>
      <c r="N346" s="49"/>
      <c r="O346" s="49"/>
    </row>
    <row r="347" spans="1:16" s="7" customFormat="1" ht="12.75" customHeight="1">
      <c r="A347" s="103" t="s">
        <v>945</v>
      </c>
      <c r="B347" s="125" t="s">
        <v>267</v>
      </c>
      <c r="C347" s="100" t="e">
        <f>(Лист1!#REF!+Лист1!#REF!+Лист1!#REF!+Лист1!#REF!)*100/Лист1!#REF!</f>
        <v>#REF!</v>
      </c>
      <c r="D347" s="98" t="s">
        <v>268</v>
      </c>
      <c r="E347" s="98">
        <v>0.25</v>
      </c>
      <c r="F347" s="16" t="s">
        <v>946</v>
      </c>
      <c r="G347" s="22">
        <v>1</v>
      </c>
      <c r="H347" s="98" t="s">
        <v>269</v>
      </c>
      <c r="I347" s="98">
        <v>0.25</v>
      </c>
      <c r="J347" s="100">
        <v>0.0625</v>
      </c>
      <c r="K347" s="48"/>
      <c r="L347" s="49" t="s">
        <v>396</v>
      </c>
      <c r="M347" s="49" t="e">
        <f>IF(inrange(C347,L347),0,1)</f>
        <v>#NAME?</v>
      </c>
      <c r="N347" s="49"/>
      <c r="O347" s="49" t="s">
        <v>143</v>
      </c>
      <c r="P347" s="7" t="s">
        <v>563</v>
      </c>
    </row>
    <row r="348" spans="1:15" s="7" customFormat="1" ht="12.75" customHeight="1">
      <c r="A348" s="104"/>
      <c r="B348" s="127"/>
      <c r="C348" s="109"/>
      <c r="D348" s="102"/>
      <c r="E348" s="102"/>
      <c r="F348" s="16" t="s">
        <v>971</v>
      </c>
      <c r="G348" s="22">
        <v>1</v>
      </c>
      <c r="H348" s="102"/>
      <c r="I348" s="102"/>
      <c r="J348" s="109"/>
      <c r="K348" s="48"/>
      <c r="L348" s="49"/>
      <c r="M348" s="49"/>
      <c r="N348" s="49"/>
      <c r="O348" s="49"/>
    </row>
    <row r="349" spans="1:15" s="7" customFormat="1" ht="12.75" customHeight="1">
      <c r="A349" s="104"/>
      <c r="B349" s="127"/>
      <c r="C349" s="109"/>
      <c r="D349" s="102"/>
      <c r="E349" s="102"/>
      <c r="F349" s="16" t="s">
        <v>972</v>
      </c>
      <c r="G349" s="22">
        <v>1</v>
      </c>
      <c r="H349" s="102"/>
      <c r="I349" s="102"/>
      <c r="J349" s="109"/>
      <c r="K349" s="48"/>
      <c r="L349" s="49"/>
      <c r="M349" s="49"/>
      <c r="N349" s="49"/>
      <c r="O349" s="49"/>
    </row>
    <row r="350" spans="1:15" s="7" customFormat="1" ht="12.75" customHeight="1">
      <c r="A350" s="105"/>
      <c r="B350" s="126"/>
      <c r="C350" s="101"/>
      <c r="D350" s="99"/>
      <c r="E350" s="99"/>
      <c r="F350" s="16" t="s">
        <v>973</v>
      </c>
      <c r="G350" s="22">
        <v>1</v>
      </c>
      <c r="H350" s="99"/>
      <c r="I350" s="99"/>
      <c r="J350" s="101"/>
      <c r="K350" s="48"/>
      <c r="L350" s="49"/>
      <c r="M350" s="49"/>
      <c r="N350" s="49"/>
      <c r="O350" s="49"/>
    </row>
    <row r="351" spans="1:15" s="7" customFormat="1" ht="12.75" customHeight="1">
      <c r="A351" s="93" t="s">
        <v>156</v>
      </c>
      <c r="B351" s="121" t="s">
        <v>427</v>
      </c>
      <c r="C351" s="95" t="e">
        <f>(Лист1!#REF!*100/#REF!)*#REF!</f>
        <v>#REF!</v>
      </c>
      <c r="D351" s="96" t="s">
        <v>428</v>
      </c>
      <c r="E351" s="96">
        <v>0.25</v>
      </c>
      <c r="F351" s="16" t="s">
        <v>1393</v>
      </c>
      <c r="G351" s="22">
        <v>0</v>
      </c>
      <c r="H351" s="96" t="s">
        <v>429</v>
      </c>
      <c r="I351" s="96">
        <v>1</v>
      </c>
      <c r="J351" s="95"/>
      <c r="K351" s="48"/>
      <c r="L351" s="49"/>
      <c r="M351" s="49"/>
      <c r="N351" s="49"/>
      <c r="O351" s="7" t="s">
        <v>573</v>
      </c>
    </row>
    <row r="352" spans="1:15" s="7" customFormat="1" ht="12.75" customHeight="1">
      <c r="A352" s="93"/>
      <c r="B352" s="121"/>
      <c r="C352" s="95"/>
      <c r="D352" s="96"/>
      <c r="E352" s="96"/>
      <c r="F352" s="16" t="s">
        <v>674</v>
      </c>
      <c r="G352" s="22">
        <v>2</v>
      </c>
      <c r="H352" s="96"/>
      <c r="I352" s="96"/>
      <c r="J352" s="95"/>
      <c r="K352" s="48"/>
      <c r="L352" s="49"/>
      <c r="M352" s="49"/>
      <c r="N352" s="49"/>
      <c r="O352" s="49"/>
    </row>
    <row r="353" spans="1:15" s="7" customFormat="1" ht="12.75" customHeight="1">
      <c r="A353" s="93"/>
      <c r="B353" s="121"/>
      <c r="C353" s="95"/>
      <c r="D353" s="96"/>
      <c r="E353" s="96"/>
      <c r="F353" s="16" t="s">
        <v>675</v>
      </c>
      <c r="G353" s="22">
        <v>1</v>
      </c>
      <c r="H353" s="96"/>
      <c r="I353" s="96"/>
      <c r="J353" s="95"/>
      <c r="K353" s="48"/>
      <c r="L353" s="49"/>
      <c r="M353" s="49"/>
      <c r="N353" s="49"/>
      <c r="O353" s="49"/>
    </row>
    <row r="354" spans="1:15" s="7" customFormat="1" ht="12.75" customHeight="1">
      <c r="A354" s="93"/>
      <c r="B354" s="121"/>
      <c r="C354" s="95"/>
      <c r="D354" s="96"/>
      <c r="E354" s="96"/>
      <c r="F354" s="16" t="s">
        <v>489</v>
      </c>
      <c r="G354" s="22">
        <v>1</v>
      </c>
      <c r="H354" s="96"/>
      <c r="I354" s="96"/>
      <c r="J354" s="95"/>
      <c r="K354" s="48"/>
      <c r="L354" s="49"/>
      <c r="M354" s="49"/>
      <c r="N354" s="49"/>
      <c r="O354" s="49"/>
    </row>
    <row r="355" spans="1:15" s="7" customFormat="1" ht="12.75" customHeight="1">
      <c r="A355" s="93" t="s">
        <v>157</v>
      </c>
      <c r="B355" s="121" t="s">
        <v>430</v>
      </c>
      <c r="C355" s="95" t="e">
        <f>(Лист1!#REF!*100/#REF!)*#REF!</f>
        <v>#REF!</v>
      </c>
      <c r="D355" s="96" t="s">
        <v>431</v>
      </c>
      <c r="E355" s="96">
        <v>0.25</v>
      </c>
      <c r="F355" s="16" t="s">
        <v>490</v>
      </c>
      <c r="G355" s="22">
        <v>0</v>
      </c>
      <c r="H355" s="96" t="s">
        <v>432</v>
      </c>
      <c r="I355" s="96">
        <v>0</v>
      </c>
      <c r="J355" s="95"/>
      <c r="K355" s="48"/>
      <c r="L355" s="49"/>
      <c r="M355" s="49"/>
      <c r="N355" s="49"/>
      <c r="O355" s="49"/>
    </row>
    <row r="356" spans="1:15" s="7" customFormat="1" ht="12.75" customHeight="1">
      <c r="A356" s="93"/>
      <c r="B356" s="121"/>
      <c r="C356" s="95"/>
      <c r="D356" s="96"/>
      <c r="E356" s="96"/>
      <c r="F356" s="16" t="s">
        <v>491</v>
      </c>
      <c r="G356" s="22">
        <v>2</v>
      </c>
      <c r="H356" s="96"/>
      <c r="I356" s="96"/>
      <c r="J356" s="95"/>
      <c r="K356" s="48"/>
      <c r="L356" s="49"/>
      <c r="M356" s="49"/>
      <c r="N356" s="49"/>
      <c r="O356" s="49"/>
    </row>
    <row r="357" spans="1:15" s="7" customFormat="1" ht="12.75" customHeight="1">
      <c r="A357" s="93"/>
      <c r="B357" s="121"/>
      <c r="C357" s="95"/>
      <c r="D357" s="96"/>
      <c r="E357" s="96"/>
      <c r="F357" s="16" t="s">
        <v>492</v>
      </c>
      <c r="G357" s="22">
        <v>1</v>
      </c>
      <c r="H357" s="96"/>
      <c r="I357" s="96"/>
      <c r="J357" s="95"/>
      <c r="K357" s="48"/>
      <c r="L357" s="49"/>
      <c r="M357" s="49"/>
      <c r="N357" s="49"/>
      <c r="O357" s="49"/>
    </row>
    <row r="358" spans="1:15" s="7" customFormat="1" ht="12.75" customHeight="1">
      <c r="A358" s="93"/>
      <c r="B358" s="121"/>
      <c r="C358" s="95"/>
      <c r="D358" s="96"/>
      <c r="E358" s="96"/>
      <c r="F358" s="16" t="s">
        <v>1392</v>
      </c>
      <c r="G358" s="22">
        <v>1</v>
      </c>
      <c r="H358" s="96"/>
      <c r="I358" s="96"/>
      <c r="J358" s="95"/>
      <c r="K358" s="48"/>
      <c r="L358" s="49"/>
      <c r="M358" s="49"/>
      <c r="N358" s="49"/>
      <c r="O358" s="49"/>
    </row>
    <row r="359" spans="1:16" s="7" customFormat="1" ht="15.75">
      <c r="A359" s="23" t="s">
        <v>1000</v>
      </c>
      <c r="B359" s="25" t="s">
        <v>1001</v>
      </c>
      <c r="C359" s="14" t="e">
        <f>#REF!+#REF!</f>
        <v>#REF!</v>
      </c>
      <c r="D359" s="15" t="s">
        <v>1002</v>
      </c>
      <c r="E359" s="15">
        <v>0.25</v>
      </c>
      <c r="F359" s="16"/>
      <c r="G359" s="24"/>
      <c r="H359" s="15" t="s">
        <v>1003</v>
      </c>
      <c r="I359" s="15">
        <v>-1</v>
      </c>
      <c r="J359" s="14">
        <v>0.25</v>
      </c>
      <c r="K359" s="48"/>
      <c r="L359" s="49"/>
      <c r="M359" s="49"/>
      <c r="N359" s="49"/>
      <c r="O359" s="49" t="s">
        <v>585</v>
      </c>
      <c r="P359" s="7" t="s">
        <v>282</v>
      </c>
    </row>
    <row r="360" spans="1:16" s="7" customFormat="1" ht="12.75" customHeight="1">
      <c r="A360" s="93" t="s">
        <v>1270</v>
      </c>
      <c r="B360" s="121" t="s">
        <v>433</v>
      </c>
      <c r="C360" s="95" t="e">
        <f>Лист1!#REF!*100/Лист1!#REF!</f>
        <v>#REF!</v>
      </c>
      <c r="D360" s="96" t="s">
        <v>434</v>
      </c>
      <c r="E360" s="96">
        <v>0.2</v>
      </c>
      <c r="F360" s="16" t="s">
        <v>486</v>
      </c>
      <c r="G360" s="22">
        <v>1</v>
      </c>
      <c r="H360" s="96" t="s">
        <v>435</v>
      </c>
      <c r="I360" s="96">
        <v>0.75</v>
      </c>
      <c r="J360" s="95">
        <v>0.15</v>
      </c>
      <c r="K360" s="48"/>
      <c r="L360" s="49"/>
      <c r="M360" s="49"/>
      <c r="N360" s="49"/>
      <c r="O360" s="49" t="s">
        <v>144</v>
      </c>
      <c r="P360" s="7" t="s">
        <v>562</v>
      </c>
    </row>
    <row r="361" spans="1:15" s="7" customFormat="1" ht="12.75" customHeight="1">
      <c r="A361" s="93"/>
      <c r="B361" s="121"/>
      <c r="C361" s="95"/>
      <c r="D361" s="96"/>
      <c r="E361" s="96"/>
      <c r="F361" s="16" t="s">
        <v>1388</v>
      </c>
      <c r="G361" s="22">
        <v>1</v>
      </c>
      <c r="H361" s="96"/>
      <c r="I361" s="96"/>
      <c r="J361" s="95"/>
      <c r="K361" s="48"/>
      <c r="L361" s="49"/>
      <c r="M361" s="49"/>
      <c r="N361" s="49"/>
      <c r="O361" s="49"/>
    </row>
    <row r="362" spans="1:15" s="7" customFormat="1" ht="12.75" customHeight="1">
      <c r="A362" s="93"/>
      <c r="B362" s="121"/>
      <c r="C362" s="95"/>
      <c r="D362" s="96"/>
      <c r="E362" s="96"/>
      <c r="F362" s="16" t="s">
        <v>1367</v>
      </c>
      <c r="G362" s="22">
        <v>1</v>
      </c>
      <c r="H362" s="96"/>
      <c r="I362" s="96"/>
      <c r="J362" s="95"/>
      <c r="K362" s="48"/>
      <c r="L362" s="49"/>
      <c r="M362" s="49"/>
      <c r="N362" s="49"/>
      <c r="O362" s="49"/>
    </row>
    <row r="363" spans="1:15" s="7" customFormat="1" ht="12.75" customHeight="1">
      <c r="A363" s="93"/>
      <c r="B363" s="121"/>
      <c r="C363" s="95"/>
      <c r="D363" s="96"/>
      <c r="E363" s="96"/>
      <c r="F363" s="16" t="s">
        <v>1389</v>
      </c>
      <c r="G363" s="22">
        <v>1</v>
      </c>
      <c r="H363" s="96"/>
      <c r="I363" s="96"/>
      <c r="J363" s="95"/>
      <c r="K363" s="48"/>
      <c r="L363" s="49"/>
      <c r="M363" s="49"/>
      <c r="N363" s="49"/>
      <c r="O363" s="49"/>
    </row>
    <row r="364" spans="1:16" s="7" customFormat="1" ht="12.75" customHeight="1">
      <c r="A364" s="93" t="s">
        <v>1271</v>
      </c>
      <c r="B364" s="121" t="s">
        <v>436</v>
      </c>
      <c r="C364" s="95" t="e">
        <f>Лист1!#REF!</f>
        <v>#REF!</v>
      </c>
      <c r="D364" s="96" t="s">
        <v>437</v>
      </c>
      <c r="E364" s="96">
        <v>0.1</v>
      </c>
      <c r="F364" s="16" t="s">
        <v>288</v>
      </c>
      <c r="G364" s="22">
        <v>0</v>
      </c>
      <c r="H364" s="96" t="s">
        <v>438</v>
      </c>
      <c r="I364" s="96">
        <v>1</v>
      </c>
      <c r="J364" s="95">
        <v>0.1</v>
      </c>
      <c r="K364" s="48"/>
      <c r="L364" s="49"/>
      <c r="M364" s="49"/>
      <c r="N364" s="49"/>
      <c r="O364" s="49" t="s">
        <v>145</v>
      </c>
      <c r="P364" s="7" t="s">
        <v>561</v>
      </c>
    </row>
    <row r="365" spans="1:15" s="7" customFormat="1" ht="12.75" customHeight="1">
      <c r="A365" s="93"/>
      <c r="B365" s="121"/>
      <c r="C365" s="95"/>
      <c r="D365" s="96"/>
      <c r="E365" s="96"/>
      <c r="F365" s="16" t="s">
        <v>289</v>
      </c>
      <c r="G365" s="22">
        <v>4</v>
      </c>
      <c r="H365" s="96"/>
      <c r="I365" s="96"/>
      <c r="J365" s="95"/>
      <c r="K365" s="48"/>
      <c r="L365" s="49"/>
      <c r="M365" s="49"/>
      <c r="N365" s="49"/>
      <c r="O365" s="49"/>
    </row>
    <row r="366" spans="1:15" s="7" customFormat="1" ht="12.75" customHeight="1">
      <c r="A366" s="103" t="s">
        <v>158</v>
      </c>
      <c r="B366" s="125" t="s">
        <v>439</v>
      </c>
      <c r="C366" s="100">
        <f>1</f>
        <v>1</v>
      </c>
      <c r="D366" s="96" t="s">
        <v>440</v>
      </c>
      <c r="E366" s="98">
        <v>0</v>
      </c>
      <c r="F366" s="16" t="s">
        <v>473</v>
      </c>
      <c r="G366" s="22">
        <v>0</v>
      </c>
      <c r="H366" s="96" t="s">
        <v>441</v>
      </c>
      <c r="I366" s="98">
        <v>0</v>
      </c>
      <c r="J366" s="100"/>
      <c r="K366" s="48"/>
      <c r="L366" s="49"/>
      <c r="M366" s="49"/>
      <c r="N366" s="49"/>
      <c r="O366" s="49"/>
    </row>
    <row r="367" spans="1:15" s="7" customFormat="1" ht="12.75" customHeight="1">
      <c r="A367" s="104"/>
      <c r="B367" s="127"/>
      <c r="C367" s="109"/>
      <c r="D367" s="96"/>
      <c r="E367" s="102"/>
      <c r="F367" s="16" t="s">
        <v>290</v>
      </c>
      <c r="G367" s="22">
        <v>0</v>
      </c>
      <c r="H367" s="96"/>
      <c r="I367" s="102"/>
      <c r="J367" s="109"/>
      <c r="K367" s="48"/>
      <c r="L367" s="49"/>
      <c r="M367" s="49"/>
      <c r="N367" s="49"/>
      <c r="O367" s="49"/>
    </row>
    <row r="368" spans="1:16" s="7" customFormat="1" ht="12.75" customHeight="1">
      <c r="A368" s="103" t="s">
        <v>1081</v>
      </c>
      <c r="B368" s="125" t="s">
        <v>442</v>
      </c>
      <c r="C368" s="100" t="e">
        <f>Лист1!#REF!</f>
        <v>#REF!</v>
      </c>
      <c r="D368" s="98" t="s">
        <v>443</v>
      </c>
      <c r="E368" s="98">
        <v>0.45</v>
      </c>
      <c r="F368" s="16" t="s">
        <v>481</v>
      </c>
      <c r="G368" s="22">
        <v>0</v>
      </c>
      <c r="H368" s="98" t="s">
        <v>444</v>
      </c>
      <c r="I368" s="98">
        <v>0.5</v>
      </c>
      <c r="J368" s="100"/>
      <c r="K368" s="48"/>
      <c r="L368" s="49" t="s">
        <v>398</v>
      </c>
      <c r="M368" s="49" t="e">
        <f>IF(inrange(C368,L368),0,1)</f>
        <v>#NAME?</v>
      </c>
      <c r="N368" s="49"/>
      <c r="O368" s="49" t="s">
        <v>442</v>
      </c>
      <c r="P368" s="7" t="s">
        <v>803</v>
      </c>
    </row>
    <row r="369" spans="1:15" s="7" customFormat="1" ht="12.75" customHeight="1">
      <c r="A369" s="104"/>
      <c r="B369" s="127"/>
      <c r="C369" s="109"/>
      <c r="D369" s="102"/>
      <c r="E369" s="102"/>
      <c r="F369" s="16" t="s">
        <v>291</v>
      </c>
      <c r="G369" s="22">
        <v>1</v>
      </c>
      <c r="H369" s="102"/>
      <c r="I369" s="102"/>
      <c r="J369" s="109"/>
      <c r="K369" s="48"/>
      <c r="L369" s="49"/>
      <c r="M369" s="49"/>
      <c r="N369" s="49"/>
      <c r="O369" s="49"/>
    </row>
    <row r="370" spans="1:15" s="7" customFormat="1" ht="12.75" customHeight="1">
      <c r="A370" s="104"/>
      <c r="B370" s="127"/>
      <c r="C370" s="109"/>
      <c r="D370" s="102"/>
      <c r="E370" s="102"/>
      <c r="F370" s="16" t="s">
        <v>292</v>
      </c>
      <c r="G370" s="22">
        <v>1</v>
      </c>
      <c r="H370" s="102"/>
      <c r="I370" s="102"/>
      <c r="J370" s="109"/>
      <c r="K370" s="48"/>
      <c r="L370" s="49"/>
      <c r="M370" s="49"/>
      <c r="N370" s="49"/>
      <c r="O370" s="49"/>
    </row>
    <row r="371" spans="1:15" s="7" customFormat="1" ht="12.75" customHeight="1">
      <c r="A371" s="105"/>
      <c r="B371" s="126"/>
      <c r="C371" s="101"/>
      <c r="D371" s="99"/>
      <c r="E371" s="99"/>
      <c r="F371" s="16" t="s">
        <v>293</v>
      </c>
      <c r="G371" s="22">
        <v>2</v>
      </c>
      <c r="H371" s="99"/>
      <c r="I371" s="99"/>
      <c r="J371" s="101"/>
      <c r="K371" s="48"/>
      <c r="L371" s="49"/>
      <c r="M371" s="49"/>
      <c r="N371" s="49"/>
      <c r="O371" s="49"/>
    </row>
    <row r="372" spans="1:16" s="7" customFormat="1" ht="12.75" customHeight="1">
      <c r="A372" s="103" t="s">
        <v>1082</v>
      </c>
      <c r="B372" s="125" t="s">
        <v>445</v>
      </c>
      <c r="C372" s="100" t="e">
        <f>Лист1!#REF!</f>
        <v>#REF!</v>
      </c>
      <c r="D372" s="98" t="s">
        <v>446</v>
      </c>
      <c r="E372" s="98">
        <v>0.3</v>
      </c>
      <c r="F372" s="16" t="s">
        <v>493</v>
      </c>
      <c r="G372" s="22">
        <v>0</v>
      </c>
      <c r="H372" s="98" t="s">
        <v>447</v>
      </c>
      <c r="I372" s="98">
        <v>0</v>
      </c>
      <c r="J372" s="100"/>
      <c r="K372" s="48"/>
      <c r="L372" s="49" t="s">
        <v>398</v>
      </c>
      <c r="M372" s="49" t="e">
        <f>IF(inrange(C372,L372),0,1)</f>
        <v>#NAME?</v>
      </c>
      <c r="N372" s="49"/>
      <c r="O372" s="49" t="s">
        <v>445</v>
      </c>
      <c r="P372" s="7" t="s">
        <v>804</v>
      </c>
    </row>
    <row r="373" spans="1:15" s="7" customFormat="1" ht="12.75" customHeight="1">
      <c r="A373" s="104"/>
      <c r="B373" s="127"/>
      <c r="C373" s="109"/>
      <c r="D373" s="102"/>
      <c r="E373" s="102"/>
      <c r="F373" s="16" t="s">
        <v>1308</v>
      </c>
      <c r="G373" s="22">
        <v>1</v>
      </c>
      <c r="H373" s="102"/>
      <c r="I373" s="102"/>
      <c r="J373" s="109"/>
      <c r="K373" s="48"/>
      <c r="L373" s="49"/>
      <c r="M373" s="49"/>
      <c r="N373" s="49"/>
      <c r="O373" s="49"/>
    </row>
    <row r="374" spans="1:15" s="7" customFormat="1" ht="12.75" customHeight="1">
      <c r="A374" s="104"/>
      <c r="B374" s="127"/>
      <c r="C374" s="109"/>
      <c r="D374" s="102"/>
      <c r="E374" s="102"/>
      <c r="F374" s="16" t="s">
        <v>1309</v>
      </c>
      <c r="G374" s="22">
        <v>1</v>
      </c>
      <c r="H374" s="102"/>
      <c r="I374" s="102"/>
      <c r="J374" s="109"/>
      <c r="K374" s="48"/>
      <c r="L374" s="49"/>
      <c r="M374" s="49"/>
      <c r="N374" s="49"/>
      <c r="O374" s="49"/>
    </row>
    <row r="375" spans="1:15" s="7" customFormat="1" ht="12.75" customHeight="1">
      <c r="A375" s="105"/>
      <c r="B375" s="126"/>
      <c r="C375" s="101"/>
      <c r="D375" s="99"/>
      <c r="E375" s="99"/>
      <c r="F375" s="16" t="s">
        <v>1310</v>
      </c>
      <c r="G375" s="22">
        <v>2</v>
      </c>
      <c r="H375" s="99"/>
      <c r="I375" s="99"/>
      <c r="J375" s="101"/>
      <c r="K375" s="48"/>
      <c r="L375" s="49"/>
      <c r="M375" s="49"/>
      <c r="N375" s="49"/>
      <c r="O375" s="49"/>
    </row>
    <row r="376" spans="1:16" s="7" customFormat="1" ht="12.75" customHeight="1">
      <c r="A376" s="103" t="s">
        <v>1083</v>
      </c>
      <c r="B376" s="125" t="s">
        <v>448</v>
      </c>
      <c r="C376" s="100" t="e">
        <f>Лист1!#REF!</f>
        <v>#REF!</v>
      </c>
      <c r="D376" s="98" t="s">
        <v>449</v>
      </c>
      <c r="E376" s="98">
        <v>0.25</v>
      </c>
      <c r="F376" s="16" t="s">
        <v>477</v>
      </c>
      <c r="G376" s="22">
        <v>0</v>
      </c>
      <c r="H376" s="98" t="s">
        <v>450</v>
      </c>
      <c r="I376" s="98">
        <v>0.25</v>
      </c>
      <c r="J376" s="100"/>
      <c r="K376" s="48"/>
      <c r="L376" s="49" t="s">
        <v>398</v>
      </c>
      <c r="M376" s="49" t="e">
        <f>IF(inrange(C376,L376),0,1)</f>
        <v>#NAME?</v>
      </c>
      <c r="N376" s="49"/>
      <c r="O376" s="49" t="s">
        <v>448</v>
      </c>
      <c r="P376" s="7" t="s">
        <v>805</v>
      </c>
    </row>
    <row r="377" spans="1:15" s="7" customFormat="1" ht="12.75" customHeight="1">
      <c r="A377" s="104"/>
      <c r="B377" s="127"/>
      <c r="C377" s="109"/>
      <c r="D377" s="102"/>
      <c r="E377" s="102"/>
      <c r="F377" s="16" t="s">
        <v>294</v>
      </c>
      <c r="G377" s="22">
        <v>1</v>
      </c>
      <c r="H377" s="102"/>
      <c r="I377" s="102"/>
      <c r="J377" s="109"/>
      <c r="K377" s="48"/>
      <c r="L377" s="49"/>
      <c r="M377" s="49"/>
      <c r="N377" s="49"/>
      <c r="O377" s="49"/>
    </row>
    <row r="378" spans="1:15" s="7" customFormat="1" ht="12.75" customHeight="1">
      <c r="A378" s="104"/>
      <c r="B378" s="127"/>
      <c r="C378" s="109"/>
      <c r="D378" s="102"/>
      <c r="E378" s="102"/>
      <c r="F378" s="16" t="s">
        <v>295</v>
      </c>
      <c r="G378" s="22">
        <v>1</v>
      </c>
      <c r="H378" s="102"/>
      <c r="I378" s="102"/>
      <c r="J378" s="109"/>
      <c r="K378" s="48"/>
      <c r="L378" s="49"/>
      <c r="M378" s="49"/>
      <c r="N378" s="49"/>
      <c r="O378" s="49"/>
    </row>
    <row r="379" spans="1:15" s="7" customFormat="1" ht="12.75" customHeight="1">
      <c r="A379" s="105"/>
      <c r="B379" s="126"/>
      <c r="C379" s="101"/>
      <c r="D379" s="99"/>
      <c r="E379" s="99"/>
      <c r="F379" s="16" t="s">
        <v>296</v>
      </c>
      <c r="G379" s="22">
        <v>2</v>
      </c>
      <c r="H379" s="99"/>
      <c r="I379" s="99"/>
      <c r="J379" s="101"/>
      <c r="K379" s="48"/>
      <c r="L379" s="49"/>
      <c r="M379" s="49"/>
      <c r="N379" s="49"/>
      <c r="O379" s="49"/>
    </row>
    <row r="380" spans="1:16" s="7" customFormat="1" ht="12.75" customHeight="1">
      <c r="A380" s="23" t="s">
        <v>418</v>
      </c>
      <c r="B380" s="25" t="s">
        <v>451</v>
      </c>
      <c r="C380" s="14" t="e">
        <f>#REF!*#REF!+#REF!*#REF!+#REF!*#REF!+#REF!*#REF!</f>
        <v>#REF!</v>
      </c>
      <c r="D380" s="15" t="s">
        <v>974</v>
      </c>
      <c r="E380" s="15">
        <v>0.2</v>
      </c>
      <c r="F380" s="16"/>
      <c r="G380" s="22"/>
      <c r="H380" s="15" t="s">
        <v>975</v>
      </c>
      <c r="I380" s="15">
        <v>-1</v>
      </c>
      <c r="J380" s="14">
        <v>0.0575</v>
      </c>
      <c r="K380" s="48" t="s">
        <v>676</v>
      </c>
      <c r="L380" s="49"/>
      <c r="M380" s="49"/>
      <c r="N380" s="49"/>
      <c r="O380" s="49" t="s">
        <v>451</v>
      </c>
      <c r="P380" s="7" t="s">
        <v>133</v>
      </c>
    </row>
    <row r="381" spans="1:16" s="7" customFormat="1" ht="12.75" customHeight="1">
      <c r="A381" s="93" t="s">
        <v>1084</v>
      </c>
      <c r="B381" s="121" t="s">
        <v>976</v>
      </c>
      <c r="C381" s="95" t="e">
        <f>Лист1!#REF!/Лист1!#REF!</f>
        <v>#REF!</v>
      </c>
      <c r="D381" s="96" t="s">
        <v>977</v>
      </c>
      <c r="E381" s="96">
        <v>0.25</v>
      </c>
      <c r="F381" s="16" t="s">
        <v>1153</v>
      </c>
      <c r="G381" s="22">
        <v>0</v>
      </c>
      <c r="H381" s="96" t="s">
        <v>978</v>
      </c>
      <c r="I381" s="96">
        <v>0.25</v>
      </c>
      <c r="J381" s="95">
        <v>0.0625</v>
      </c>
      <c r="K381" s="48"/>
      <c r="L381" s="49" t="s">
        <v>398</v>
      </c>
      <c r="M381" s="49" t="e">
        <f>IF(inrange(C381,L381),0,1)</f>
        <v>#NAME?</v>
      </c>
      <c r="N381" s="49"/>
      <c r="O381" s="49" t="s">
        <v>146</v>
      </c>
      <c r="P381" s="7" t="s">
        <v>802</v>
      </c>
    </row>
    <row r="382" spans="1:15" s="7" customFormat="1" ht="12.75" customHeight="1">
      <c r="A382" s="93"/>
      <c r="B382" s="121"/>
      <c r="C382" s="95"/>
      <c r="D382" s="96"/>
      <c r="E382" s="96"/>
      <c r="F382" s="16" t="s">
        <v>303</v>
      </c>
      <c r="G382" s="22">
        <v>1</v>
      </c>
      <c r="H382" s="96"/>
      <c r="I382" s="96"/>
      <c r="J382" s="95"/>
      <c r="K382" s="48"/>
      <c r="L382" s="49"/>
      <c r="M382" s="49"/>
      <c r="N382" s="49"/>
      <c r="O382" s="49"/>
    </row>
    <row r="383" spans="1:15" s="7" customFormat="1" ht="12.75" customHeight="1">
      <c r="A383" s="93"/>
      <c r="B383" s="121"/>
      <c r="C383" s="95"/>
      <c r="D383" s="96"/>
      <c r="E383" s="96"/>
      <c r="F383" s="16" t="s">
        <v>304</v>
      </c>
      <c r="G383" s="22">
        <v>1</v>
      </c>
      <c r="H383" s="96"/>
      <c r="I383" s="96"/>
      <c r="J383" s="95"/>
      <c r="K383" s="48"/>
      <c r="L383" s="49"/>
      <c r="M383" s="49"/>
      <c r="N383" s="49"/>
      <c r="O383" s="49"/>
    </row>
    <row r="384" spans="1:15" s="7" customFormat="1" ht="12.75" customHeight="1">
      <c r="A384" s="93"/>
      <c r="B384" s="121"/>
      <c r="C384" s="95"/>
      <c r="D384" s="96"/>
      <c r="E384" s="96"/>
      <c r="F384" s="16" t="s">
        <v>305</v>
      </c>
      <c r="G384" s="22">
        <v>2</v>
      </c>
      <c r="H384" s="96"/>
      <c r="I384" s="96"/>
      <c r="J384" s="95"/>
      <c r="K384" s="48"/>
      <c r="L384" s="49"/>
      <c r="M384" s="49"/>
      <c r="N384" s="49"/>
      <c r="O384" s="49"/>
    </row>
    <row r="385" spans="1:16" s="7" customFormat="1" ht="12.75" customHeight="1">
      <c r="A385" s="93" t="s">
        <v>1085</v>
      </c>
      <c r="B385" s="121" t="s">
        <v>979</v>
      </c>
      <c r="C385" s="95" t="e">
        <f>Лист1!#REF!*100/Лист1!#REF!/#REF!</f>
        <v>#REF!</v>
      </c>
      <c r="D385" s="96" t="s">
        <v>980</v>
      </c>
      <c r="E385" s="96">
        <v>0.3</v>
      </c>
      <c r="F385" s="16" t="s">
        <v>1311</v>
      </c>
      <c r="G385" s="16">
        <v>0</v>
      </c>
      <c r="H385" s="96" t="s">
        <v>981</v>
      </c>
      <c r="I385" s="96">
        <v>0</v>
      </c>
      <c r="J385" s="95">
        <v>0</v>
      </c>
      <c r="K385" s="48"/>
      <c r="L385" s="49"/>
      <c r="M385" s="49"/>
      <c r="N385" s="49"/>
      <c r="O385" s="49" t="s">
        <v>586</v>
      </c>
      <c r="P385" s="7" t="s">
        <v>283</v>
      </c>
    </row>
    <row r="386" spans="1:15" s="7" customFormat="1" ht="12.75" customHeight="1">
      <c r="A386" s="93"/>
      <c r="B386" s="121"/>
      <c r="C386" s="95"/>
      <c r="D386" s="96"/>
      <c r="E386" s="96"/>
      <c r="F386" s="16" t="s">
        <v>1312</v>
      </c>
      <c r="G386" s="16">
        <v>4</v>
      </c>
      <c r="H386" s="96"/>
      <c r="I386" s="96"/>
      <c r="J386" s="95"/>
      <c r="K386" s="48"/>
      <c r="L386" s="49"/>
      <c r="M386" s="49"/>
      <c r="N386" s="49"/>
      <c r="O386" s="49"/>
    </row>
    <row r="387" spans="1:16" s="7" customFormat="1" ht="12.75" customHeight="1">
      <c r="A387" s="93" t="s">
        <v>1086</v>
      </c>
      <c r="B387" s="121" t="s">
        <v>982</v>
      </c>
      <c r="C387" s="95" t="e">
        <f>Лист1!#REF!*100/Лист1!#REF!</f>
        <v>#REF!</v>
      </c>
      <c r="D387" s="96" t="s">
        <v>983</v>
      </c>
      <c r="E387" s="96">
        <v>0.25</v>
      </c>
      <c r="F387" s="16" t="s">
        <v>1313</v>
      </c>
      <c r="G387" s="16">
        <v>1</v>
      </c>
      <c r="H387" s="96" t="s">
        <v>984</v>
      </c>
      <c r="I387" s="96">
        <v>0.25</v>
      </c>
      <c r="J387" s="95">
        <v>0.0625</v>
      </c>
      <c r="K387" s="48"/>
      <c r="L387" s="49" t="s">
        <v>396</v>
      </c>
      <c r="M387" s="49" t="e">
        <f>IF(inrange(C387,L387),0,1)</f>
        <v>#NAME?</v>
      </c>
      <c r="N387" s="49"/>
      <c r="O387" s="49" t="s">
        <v>147</v>
      </c>
      <c r="P387" s="7" t="s">
        <v>107</v>
      </c>
    </row>
    <row r="388" spans="1:15" s="7" customFormat="1" ht="12.75" customHeight="1">
      <c r="A388" s="93"/>
      <c r="B388" s="121"/>
      <c r="C388" s="95"/>
      <c r="D388" s="96"/>
      <c r="E388" s="96"/>
      <c r="F388" s="16" t="s">
        <v>1314</v>
      </c>
      <c r="G388" s="16">
        <v>1</v>
      </c>
      <c r="H388" s="96"/>
      <c r="I388" s="96"/>
      <c r="J388" s="95"/>
      <c r="K388" s="48"/>
      <c r="L388" s="49"/>
      <c r="M388" s="49"/>
      <c r="N388" s="49"/>
      <c r="O388" s="49"/>
    </row>
    <row r="389" spans="1:15" s="7" customFormat="1" ht="12.75" customHeight="1">
      <c r="A389" s="93"/>
      <c r="B389" s="121"/>
      <c r="C389" s="95"/>
      <c r="D389" s="96"/>
      <c r="E389" s="96"/>
      <c r="F389" s="16" t="s">
        <v>1364</v>
      </c>
      <c r="G389" s="16">
        <v>1</v>
      </c>
      <c r="H389" s="96"/>
      <c r="I389" s="96"/>
      <c r="J389" s="95"/>
      <c r="K389" s="48"/>
      <c r="L389" s="49"/>
      <c r="M389" s="49"/>
      <c r="N389" s="49"/>
      <c r="O389" s="49"/>
    </row>
    <row r="390" spans="1:15" s="7" customFormat="1" ht="12.75" customHeight="1">
      <c r="A390" s="93"/>
      <c r="B390" s="121"/>
      <c r="C390" s="95"/>
      <c r="D390" s="96"/>
      <c r="E390" s="96"/>
      <c r="F390" s="16" t="s">
        <v>487</v>
      </c>
      <c r="G390" s="16">
        <v>1</v>
      </c>
      <c r="H390" s="96"/>
      <c r="I390" s="96"/>
      <c r="J390" s="95"/>
      <c r="K390" s="48"/>
      <c r="L390" s="49"/>
      <c r="M390" s="49"/>
      <c r="N390" s="49"/>
      <c r="O390" s="49"/>
    </row>
    <row r="391" spans="1:16" s="7" customFormat="1" ht="12.75" customHeight="1">
      <c r="A391" s="93" t="s">
        <v>419</v>
      </c>
      <c r="B391" s="121" t="s">
        <v>985</v>
      </c>
      <c r="C391" s="95" t="e">
        <f>Лист1!#REF!*100/(Лист1!#REF!+Лист1!#REF!)</f>
        <v>#REF!</v>
      </c>
      <c r="D391" s="96" t="s">
        <v>986</v>
      </c>
      <c r="E391" s="96">
        <v>0.15</v>
      </c>
      <c r="F391" s="16" t="s">
        <v>1353</v>
      </c>
      <c r="G391" s="16">
        <v>1</v>
      </c>
      <c r="H391" s="96" t="s">
        <v>987</v>
      </c>
      <c r="I391" s="96">
        <v>0.25</v>
      </c>
      <c r="J391" s="95">
        <v>0.0375</v>
      </c>
      <c r="K391" s="48"/>
      <c r="L391" s="29" t="s">
        <v>396</v>
      </c>
      <c r="M391" s="49" t="e">
        <f>IF(inrange(C391,L391),0,1)</f>
        <v>#NAME?</v>
      </c>
      <c r="N391" s="49"/>
      <c r="O391" s="29" t="s">
        <v>148</v>
      </c>
      <c r="P391" s="7" t="s">
        <v>106</v>
      </c>
    </row>
    <row r="392" spans="1:15" s="7" customFormat="1" ht="12.75" customHeight="1">
      <c r="A392" s="93"/>
      <c r="B392" s="121"/>
      <c r="C392" s="95"/>
      <c r="D392" s="96"/>
      <c r="E392" s="96"/>
      <c r="F392" s="16" t="s">
        <v>1354</v>
      </c>
      <c r="G392" s="16">
        <v>1</v>
      </c>
      <c r="H392" s="96"/>
      <c r="I392" s="96"/>
      <c r="J392" s="95"/>
      <c r="K392" s="48"/>
      <c r="L392" s="29"/>
      <c r="M392" s="49"/>
      <c r="N392" s="49"/>
      <c r="O392" s="29"/>
    </row>
    <row r="393" spans="1:15" s="7" customFormat="1" ht="12.75" customHeight="1">
      <c r="A393" s="93"/>
      <c r="B393" s="121"/>
      <c r="C393" s="95"/>
      <c r="D393" s="96"/>
      <c r="E393" s="96"/>
      <c r="F393" s="16" t="s">
        <v>1355</v>
      </c>
      <c r="G393" s="16">
        <v>1</v>
      </c>
      <c r="H393" s="96"/>
      <c r="I393" s="96"/>
      <c r="J393" s="95"/>
      <c r="K393" s="48"/>
      <c r="L393" s="29"/>
      <c r="M393" s="49"/>
      <c r="N393" s="49"/>
      <c r="O393" s="29"/>
    </row>
    <row r="394" spans="1:15" s="7" customFormat="1" ht="12.75" customHeight="1">
      <c r="A394" s="93"/>
      <c r="B394" s="121"/>
      <c r="C394" s="95"/>
      <c r="D394" s="96"/>
      <c r="E394" s="96"/>
      <c r="F394" s="16" t="s">
        <v>1374</v>
      </c>
      <c r="G394" s="16">
        <v>1</v>
      </c>
      <c r="H394" s="96"/>
      <c r="I394" s="96"/>
      <c r="J394" s="95"/>
      <c r="K394" s="48"/>
      <c r="L394" s="29"/>
      <c r="M394" s="49"/>
      <c r="N394" s="49"/>
      <c r="O394" s="29"/>
    </row>
    <row r="395" spans="1:16" s="7" customFormat="1" ht="12.75" customHeight="1">
      <c r="A395" s="93" t="s">
        <v>1087</v>
      </c>
      <c r="B395" s="121" t="s">
        <v>988</v>
      </c>
      <c r="C395" s="95" t="e">
        <f>Лист1!#REF!</f>
        <v>#REF!</v>
      </c>
      <c r="D395" s="96" t="s">
        <v>989</v>
      </c>
      <c r="E395" s="96">
        <v>0.1</v>
      </c>
      <c r="F395" s="16" t="s">
        <v>1153</v>
      </c>
      <c r="G395" s="16">
        <v>0</v>
      </c>
      <c r="H395" s="96" t="s">
        <v>990</v>
      </c>
      <c r="I395" s="96">
        <v>1</v>
      </c>
      <c r="J395" s="95">
        <v>0.1</v>
      </c>
      <c r="K395" s="48"/>
      <c r="L395" s="5"/>
      <c r="M395" s="49"/>
      <c r="N395" s="49"/>
      <c r="O395" s="5" t="s">
        <v>149</v>
      </c>
      <c r="P395" s="7" t="s">
        <v>105</v>
      </c>
    </row>
    <row r="396" spans="1:15" s="7" customFormat="1" ht="12.75" customHeight="1">
      <c r="A396" s="93"/>
      <c r="B396" s="121"/>
      <c r="C396" s="95"/>
      <c r="D396" s="96"/>
      <c r="E396" s="96"/>
      <c r="F396" s="16" t="s">
        <v>254</v>
      </c>
      <c r="G396" s="16">
        <v>1</v>
      </c>
      <c r="H396" s="96"/>
      <c r="I396" s="96"/>
      <c r="J396" s="95"/>
      <c r="K396" s="48"/>
      <c r="L396" s="5"/>
      <c r="M396" s="49"/>
      <c r="N396" s="49"/>
      <c r="O396" s="5"/>
    </row>
    <row r="397" spans="1:15" s="7" customFormat="1" ht="12.75" customHeight="1">
      <c r="A397" s="93"/>
      <c r="B397" s="121"/>
      <c r="C397" s="95"/>
      <c r="D397" s="96"/>
      <c r="E397" s="96"/>
      <c r="F397" s="16" t="s">
        <v>255</v>
      </c>
      <c r="G397" s="16">
        <v>1</v>
      </c>
      <c r="H397" s="96"/>
      <c r="I397" s="96"/>
      <c r="J397" s="95"/>
      <c r="K397" s="48"/>
      <c r="L397" s="5"/>
      <c r="M397" s="49"/>
      <c r="N397" s="49"/>
      <c r="O397" s="5"/>
    </row>
    <row r="398" spans="1:15" s="7" customFormat="1" ht="12.75" customHeight="1">
      <c r="A398" s="93"/>
      <c r="B398" s="121"/>
      <c r="C398" s="95"/>
      <c r="D398" s="96"/>
      <c r="E398" s="96"/>
      <c r="F398" s="16" t="s">
        <v>256</v>
      </c>
      <c r="G398" s="16">
        <v>2</v>
      </c>
      <c r="H398" s="96"/>
      <c r="I398" s="96"/>
      <c r="J398" s="95"/>
      <c r="K398" s="48"/>
      <c r="L398" s="5"/>
      <c r="M398" s="49"/>
      <c r="N398" s="49"/>
      <c r="O398" s="5"/>
    </row>
    <row r="399" spans="1:16" s="7" customFormat="1" ht="12.75" customHeight="1">
      <c r="A399" s="93" t="s">
        <v>1088</v>
      </c>
      <c r="B399" s="121" t="s">
        <v>991</v>
      </c>
      <c r="C399" s="95" t="e">
        <f>Лист1!#REF!/Лист1!#REF!</f>
        <v>#REF!</v>
      </c>
      <c r="D399" s="96" t="s">
        <v>992</v>
      </c>
      <c r="E399" s="96">
        <v>0.2</v>
      </c>
      <c r="F399" s="16" t="s">
        <v>1153</v>
      </c>
      <c r="G399" s="16">
        <v>0</v>
      </c>
      <c r="H399" s="96" t="s">
        <v>993</v>
      </c>
      <c r="I399" s="96">
        <v>0.25</v>
      </c>
      <c r="J399" s="95">
        <v>0.05</v>
      </c>
      <c r="K399" s="48"/>
      <c r="L399" s="5" t="s">
        <v>398</v>
      </c>
      <c r="M399" s="49" t="e">
        <f>IF(inrange(C399,L399),0,1)</f>
        <v>#NAME?</v>
      </c>
      <c r="N399" s="49"/>
      <c r="O399" s="5" t="s">
        <v>806</v>
      </c>
      <c r="P399" s="7" t="s">
        <v>104</v>
      </c>
    </row>
    <row r="400" spans="1:15" s="7" customFormat="1" ht="12.75" customHeight="1">
      <c r="A400" s="93"/>
      <c r="B400" s="121"/>
      <c r="C400" s="95"/>
      <c r="D400" s="96"/>
      <c r="E400" s="96"/>
      <c r="F400" s="16" t="s">
        <v>303</v>
      </c>
      <c r="G400" s="16">
        <v>1</v>
      </c>
      <c r="H400" s="96"/>
      <c r="I400" s="96"/>
      <c r="J400" s="95"/>
      <c r="K400" s="48"/>
      <c r="L400" s="5"/>
      <c r="M400" s="49"/>
      <c r="N400" s="49"/>
      <c r="O400" s="5"/>
    </row>
    <row r="401" spans="1:15" s="7" customFormat="1" ht="12.75" customHeight="1">
      <c r="A401" s="93"/>
      <c r="B401" s="121"/>
      <c r="C401" s="95"/>
      <c r="D401" s="96"/>
      <c r="E401" s="96"/>
      <c r="F401" s="16" t="s">
        <v>304</v>
      </c>
      <c r="G401" s="16">
        <v>1</v>
      </c>
      <c r="H401" s="96"/>
      <c r="I401" s="96"/>
      <c r="J401" s="95"/>
      <c r="K401" s="48"/>
      <c r="L401" s="5"/>
      <c r="M401" s="49"/>
      <c r="N401" s="49"/>
      <c r="O401" s="5"/>
    </row>
    <row r="402" spans="1:15" s="7" customFormat="1" ht="12.75" customHeight="1">
      <c r="A402" s="93"/>
      <c r="B402" s="121"/>
      <c r="C402" s="95"/>
      <c r="D402" s="96"/>
      <c r="E402" s="96"/>
      <c r="F402" s="16" t="s">
        <v>305</v>
      </c>
      <c r="G402" s="16">
        <v>2</v>
      </c>
      <c r="H402" s="96"/>
      <c r="I402" s="96"/>
      <c r="J402" s="95"/>
      <c r="K402" s="48"/>
      <c r="L402" s="5"/>
      <c r="M402" s="49"/>
      <c r="N402" s="49"/>
      <c r="O402" s="5"/>
    </row>
    <row r="403" spans="1:14" ht="15.75">
      <c r="A403" s="27" t="s">
        <v>994</v>
      </c>
      <c r="B403" s="20" t="s">
        <v>926</v>
      </c>
      <c r="C403" s="14" t="e">
        <f>Лист1!#REF!+0.5*Лист1!#REF!</f>
        <v>#REF!</v>
      </c>
      <c r="D403" s="15" t="s">
        <v>927</v>
      </c>
      <c r="E403" s="15"/>
      <c r="F403" s="16"/>
      <c r="G403" s="16"/>
      <c r="H403" s="15" t="s">
        <v>868</v>
      </c>
      <c r="I403" s="96"/>
      <c r="J403" s="95"/>
      <c r="K403" s="17"/>
      <c r="M403" s="29"/>
      <c r="N403" s="29"/>
    </row>
    <row r="404" spans="1:14" ht="15.75">
      <c r="A404" s="27" t="s">
        <v>1122</v>
      </c>
      <c r="B404" s="20" t="s">
        <v>1049</v>
      </c>
      <c r="C404" s="14" t="e">
        <f>Лист1!#REF!+Лист1!#REF!+Лист1!#REF!*(Лист1!#REF!+Лист1!#REF!)+Лист1!#REF!*(Лист1!#REF!+Лист1!#REF!)</f>
        <v>#REF!</v>
      </c>
      <c r="D404" s="15" t="s">
        <v>872</v>
      </c>
      <c r="E404" s="15"/>
      <c r="F404" s="16"/>
      <c r="G404" s="16"/>
      <c r="H404" s="17" t="s">
        <v>869</v>
      </c>
      <c r="I404" s="17"/>
      <c r="J404" s="17"/>
      <c r="K404" s="17"/>
      <c r="M404" s="29"/>
      <c r="N404" s="29"/>
    </row>
    <row r="405" spans="1:14" ht="12.75">
      <c r="A405" s="28"/>
      <c r="B405" s="29"/>
      <c r="C405" s="30"/>
      <c r="D405" s="29"/>
      <c r="E405" s="29"/>
      <c r="F405" s="31"/>
      <c r="G405" s="31"/>
      <c r="H405" s="29"/>
      <c r="I405" s="29"/>
      <c r="J405" s="29"/>
      <c r="K405" s="29"/>
      <c r="M405" s="29"/>
      <c r="N405" s="29"/>
    </row>
    <row r="406" spans="1:14" ht="12.75">
      <c r="A406" s="49"/>
      <c r="B406" s="29"/>
      <c r="C406" s="50"/>
      <c r="D406" s="29"/>
      <c r="E406" s="29"/>
      <c r="F406" s="31"/>
      <c r="G406" s="31"/>
      <c r="H406" s="29"/>
      <c r="I406" s="29"/>
      <c r="J406" s="29"/>
      <c r="K406" s="29"/>
      <c r="M406" s="29"/>
      <c r="N406" s="29"/>
    </row>
  </sheetData>
  <sheetProtection/>
  <mergeCells count="1049">
    <mergeCell ref="A399:A402"/>
    <mergeCell ref="B399:B402"/>
    <mergeCell ref="C399:C402"/>
    <mergeCell ref="D399:D402"/>
    <mergeCell ref="D395:D398"/>
    <mergeCell ref="I395:I398"/>
    <mergeCell ref="H395:H398"/>
    <mergeCell ref="E399:E402"/>
    <mergeCell ref="H399:H402"/>
    <mergeCell ref="I399:I402"/>
    <mergeCell ref="I403:J403"/>
    <mergeCell ref="A395:A398"/>
    <mergeCell ref="B395:B398"/>
    <mergeCell ref="C395:C398"/>
    <mergeCell ref="I387:I390"/>
    <mergeCell ref="E395:E398"/>
    <mergeCell ref="C391:C394"/>
    <mergeCell ref="D391:D394"/>
    <mergeCell ref="C387:C390"/>
    <mergeCell ref="D387:D390"/>
    <mergeCell ref="J399:J402"/>
    <mergeCell ref="J387:J390"/>
    <mergeCell ref="I391:I394"/>
    <mergeCell ref="J391:J394"/>
    <mergeCell ref="J395:J398"/>
    <mergeCell ref="A381:A384"/>
    <mergeCell ref="B381:B384"/>
    <mergeCell ref="E391:E394"/>
    <mergeCell ref="H391:H394"/>
    <mergeCell ref="E387:E390"/>
    <mergeCell ref="H387:H390"/>
    <mergeCell ref="C385:C386"/>
    <mergeCell ref="D385:D386"/>
    <mergeCell ref="A391:A394"/>
    <mergeCell ref="B391:B394"/>
    <mergeCell ref="E385:E386"/>
    <mergeCell ref="H385:H386"/>
    <mergeCell ref="A385:A386"/>
    <mergeCell ref="B385:B386"/>
    <mergeCell ref="A387:A390"/>
    <mergeCell ref="B387:B390"/>
    <mergeCell ref="C376:C379"/>
    <mergeCell ref="D376:D379"/>
    <mergeCell ref="I385:I386"/>
    <mergeCell ref="J385:J386"/>
    <mergeCell ref="C381:C384"/>
    <mergeCell ref="D381:D384"/>
    <mergeCell ref="E381:E384"/>
    <mergeCell ref="H381:H384"/>
    <mergeCell ref="I381:I384"/>
    <mergeCell ref="J381:J384"/>
    <mergeCell ref="A372:A375"/>
    <mergeCell ref="B372:B375"/>
    <mergeCell ref="C372:C375"/>
    <mergeCell ref="D372:D375"/>
    <mergeCell ref="I376:I379"/>
    <mergeCell ref="J376:J379"/>
    <mergeCell ref="E376:E379"/>
    <mergeCell ref="H376:H379"/>
    <mergeCell ref="A376:A379"/>
    <mergeCell ref="B376:B379"/>
    <mergeCell ref="I366:I367"/>
    <mergeCell ref="J366:J367"/>
    <mergeCell ref="A368:A371"/>
    <mergeCell ref="B368:B371"/>
    <mergeCell ref="C368:C371"/>
    <mergeCell ref="D368:D371"/>
    <mergeCell ref="A366:A367"/>
    <mergeCell ref="B366:B367"/>
    <mergeCell ref="C366:C367"/>
    <mergeCell ref="D366:D367"/>
    <mergeCell ref="E366:E367"/>
    <mergeCell ref="H366:H367"/>
    <mergeCell ref="I364:I365"/>
    <mergeCell ref="J364:J365"/>
    <mergeCell ref="I360:I363"/>
    <mergeCell ref="J360:J363"/>
    <mergeCell ref="E364:E365"/>
    <mergeCell ref="H364:H365"/>
    <mergeCell ref="I372:I375"/>
    <mergeCell ref="J372:J375"/>
    <mergeCell ref="E368:E371"/>
    <mergeCell ref="H368:H371"/>
    <mergeCell ref="E372:E375"/>
    <mergeCell ref="H372:H375"/>
    <mergeCell ref="I368:I371"/>
    <mergeCell ref="J368:J371"/>
    <mergeCell ref="C364:C365"/>
    <mergeCell ref="D364:D365"/>
    <mergeCell ref="A351:A354"/>
    <mergeCell ref="B351:B354"/>
    <mergeCell ref="C355:C358"/>
    <mergeCell ref="D355:D358"/>
    <mergeCell ref="A364:A365"/>
    <mergeCell ref="B364:B365"/>
    <mergeCell ref="A355:A358"/>
    <mergeCell ref="B355:B358"/>
    <mergeCell ref="E355:E358"/>
    <mergeCell ref="H355:H358"/>
    <mergeCell ref="A360:A363"/>
    <mergeCell ref="B360:B363"/>
    <mergeCell ref="C360:C363"/>
    <mergeCell ref="D360:D363"/>
    <mergeCell ref="E360:E363"/>
    <mergeCell ref="H360:H363"/>
    <mergeCell ref="C347:C350"/>
    <mergeCell ref="D347:D350"/>
    <mergeCell ref="I355:I358"/>
    <mergeCell ref="J355:J358"/>
    <mergeCell ref="C351:C354"/>
    <mergeCell ref="D351:D354"/>
    <mergeCell ref="E351:E354"/>
    <mergeCell ref="H351:H354"/>
    <mergeCell ref="I351:I354"/>
    <mergeCell ref="J351:J354"/>
    <mergeCell ref="A343:A346"/>
    <mergeCell ref="B343:B346"/>
    <mergeCell ref="C343:C346"/>
    <mergeCell ref="D343:D346"/>
    <mergeCell ref="I347:I350"/>
    <mergeCell ref="J347:J350"/>
    <mergeCell ref="E347:E350"/>
    <mergeCell ref="H347:H350"/>
    <mergeCell ref="A347:A350"/>
    <mergeCell ref="B347:B350"/>
    <mergeCell ref="A339:A342"/>
    <mergeCell ref="B339:B342"/>
    <mergeCell ref="C339:C342"/>
    <mergeCell ref="D339:D342"/>
    <mergeCell ref="A335:A338"/>
    <mergeCell ref="B335:B338"/>
    <mergeCell ref="C335:C338"/>
    <mergeCell ref="D335:D338"/>
    <mergeCell ref="E335:E338"/>
    <mergeCell ref="H335:H338"/>
    <mergeCell ref="I333:I334"/>
    <mergeCell ref="J333:J334"/>
    <mergeCell ref="I329:I332"/>
    <mergeCell ref="J329:J332"/>
    <mergeCell ref="E333:E334"/>
    <mergeCell ref="H333:H334"/>
    <mergeCell ref="I335:I338"/>
    <mergeCell ref="J335:J338"/>
    <mergeCell ref="I343:I346"/>
    <mergeCell ref="J343:J346"/>
    <mergeCell ref="E339:E342"/>
    <mergeCell ref="H339:H342"/>
    <mergeCell ref="E343:E346"/>
    <mergeCell ref="H343:H346"/>
    <mergeCell ref="I339:I342"/>
    <mergeCell ref="J339:J342"/>
    <mergeCell ref="C333:C334"/>
    <mergeCell ref="D333:D334"/>
    <mergeCell ref="A323:A324"/>
    <mergeCell ref="B323:B324"/>
    <mergeCell ref="C325:C328"/>
    <mergeCell ref="D325:D328"/>
    <mergeCell ref="A333:A334"/>
    <mergeCell ref="B333:B334"/>
    <mergeCell ref="A325:A328"/>
    <mergeCell ref="B325:B328"/>
    <mergeCell ref="E325:E328"/>
    <mergeCell ref="H325:H328"/>
    <mergeCell ref="A329:A332"/>
    <mergeCell ref="B329:B332"/>
    <mergeCell ref="C329:C332"/>
    <mergeCell ref="D329:D332"/>
    <mergeCell ref="E329:E332"/>
    <mergeCell ref="H329:H332"/>
    <mergeCell ref="C321:C322"/>
    <mergeCell ref="D321:D322"/>
    <mergeCell ref="I325:I328"/>
    <mergeCell ref="J325:J328"/>
    <mergeCell ref="C323:C324"/>
    <mergeCell ref="D323:D324"/>
    <mergeCell ref="E323:E324"/>
    <mergeCell ref="H323:H324"/>
    <mergeCell ref="I323:I324"/>
    <mergeCell ref="J323:J324"/>
    <mergeCell ref="A319:A320"/>
    <mergeCell ref="B319:B320"/>
    <mergeCell ref="C319:C320"/>
    <mergeCell ref="D319:D320"/>
    <mergeCell ref="I321:I322"/>
    <mergeCell ref="J321:J322"/>
    <mergeCell ref="E321:E322"/>
    <mergeCell ref="H321:H322"/>
    <mergeCell ref="A321:A322"/>
    <mergeCell ref="B321:B322"/>
    <mergeCell ref="A315:A318"/>
    <mergeCell ref="B315:B318"/>
    <mergeCell ref="C315:C318"/>
    <mergeCell ref="D315:D318"/>
    <mergeCell ref="A311:A314"/>
    <mergeCell ref="B311:B314"/>
    <mergeCell ref="C311:C314"/>
    <mergeCell ref="D311:D314"/>
    <mergeCell ref="E311:E314"/>
    <mergeCell ref="H311:H314"/>
    <mergeCell ref="I309:I310"/>
    <mergeCell ref="J309:J310"/>
    <mergeCell ref="I305:I308"/>
    <mergeCell ref="J305:J308"/>
    <mergeCell ref="E309:E310"/>
    <mergeCell ref="H309:H310"/>
    <mergeCell ref="I311:I314"/>
    <mergeCell ref="J311:J314"/>
    <mergeCell ref="I319:I320"/>
    <mergeCell ref="J319:J320"/>
    <mergeCell ref="E315:E318"/>
    <mergeCell ref="H315:H318"/>
    <mergeCell ref="E319:E320"/>
    <mergeCell ref="H319:H320"/>
    <mergeCell ref="I315:I318"/>
    <mergeCell ref="J315:J318"/>
    <mergeCell ref="C309:C310"/>
    <mergeCell ref="D309:D310"/>
    <mergeCell ref="A296:A299"/>
    <mergeCell ref="B296:B299"/>
    <mergeCell ref="C301:C304"/>
    <mergeCell ref="D301:D304"/>
    <mergeCell ref="A309:A310"/>
    <mergeCell ref="B309:B310"/>
    <mergeCell ref="A301:A304"/>
    <mergeCell ref="B301:B304"/>
    <mergeCell ref="E301:E304"/>
    <mergeCell ref="H301:H304"/>
    <mergeCell ref="A305:A308"/>
    <mergeCell ref="B305:B308"/>
    <mergeCell ref="C305:C308"/>
    <mergeCell ref="D305:D308"/>
    <mergeCell ref="E305:E308"/>
    <mergeCell ref="H305:H308"/>
    <mergeCell ref="C294:C295"/>
    <mergeCell ref="D294:D295"/>
    <mergeCell ref="I301:I304"/>
    <mergeCell ref="J301:J304"/>
    <mergeCell ref="C296:C299"/>
    <mergeCell ref="D296:D299"/>
    <mergeCell ref="E296:E299"/>
    <mergeCell ref="H296:H299"/>
    <mergeCell ref="I296:I299"/>
    <mergeCell ref="J296:J299"/>
    <mergeCell ref="A292:A293"/>
    <mergeCell ref="B292:B293"/>
    <mergeCell ref="C292:C293"/>
    <mergeCell ref="D292:D293"/>
    <mergeCell ref="I294:I295"/>
    <mergeCell ref="J294:J295"/>
    <mergeCell ref="E294:E295"/>
    <mergeCell ref="H294:H295"/>
    <mergeCell ref="A294:A295"/>
    <mergeCell ref="B294:B295"/>
    <mergeCell ref="A290:A291"/>
    <mergeCell ref="B290:B291"/>
    <mergeCell ref="C290:C291"/>
    <mergeCell ref="D290:D291"/>
    <mergeCell ref="A288:A289"/>
    <mergeCell ref="B288:B289"/>
    <mergeCell ref="C288:C289"/>
    <mergeCell ref="D288:D289"/>
    <mergeCell ref="E288:E289"/>
    <mergeCell ref="H288:H289"/>
    <mergeCell ref="I286:I287"/>
    <mergeCell ref="J286:J287"/>
    <mergeCell ref="I281:I284"/>
    <mergeCell ref="J281:J284"/>
    <mergeCell ref="E286:E287"/>
    <mergeCell ref="H286:H287"/>
    <mergeCell ref="I288:I289"/>
    <mergeCell ref="J288:J289"/>
    <mergeCell ref="I292:I293"/>
    <mergeCell ref="J292:J293"/>
    <mergeCell ref="E290:E291"/>
    <mergeCell ref="H290:H291"/>
    <mergeCell ref="E292:E293"/>
    <mergeCell ref="H292:H293"/>
    <mergeCell ref="I290:I291"/>
    <mergeCell ref="J290:J291"/>
    <mergeCell ref="C286:C287"/>
    <mergeCell ref="D286:D287"/>
    <mergeCell ref="A275:A276"/>
    <mergeCell ref="B275:B276"/>
    <mergeCell ref="C277:C280"/>
    <mergeCell ref="D277:D280"/>
    <mergeCell ref="A286:A287"/>
    <mergeCell ref="B286:B287"/>
    <mergeCell ref="A277:A280"/>
    <mergeCell ref="B277:B280"/>
    <mergeCell ref="E277:E280"/>
    <mergeCell ref="H277:H280"/>
    <mergeCell ref="A281:A284"/>
    <mergeCell ref="B281:B284"/>
    <mergeCell ref="C281:C284"/>
    <mergeCell ref="D281:D284"/>
    <mergeCell ref="E281:E284"/>
    <mergeCell ref="H281:H284"/>
    <mergeCell ref="C270:C273"/>
    <mergeCell ref="D270:D273"/>
    <mergeCell ref="I277:I280"/>
    <mergeCell ref="J277:J280"/>
    <mergeCell ref="C275:C276"/>
    <mergeCell ref="D275:D276"/>
    <mergeCell ref="E275:E276"/>
    <mergeCell ref="H275:H276"/>
    <mergeCell ref="I275:I276"/>
    <mergeCell ref="J275:J276"/>
    <mergeCell ref="A266:A269"/>
    <mergeCell ref="B266:B269"/>
    <mergeCell ref="C266:C269"/>
    <mergeCell ref="D266:D269"/>
    <mergeCell ref="I270:I273"/>
    <mergeCell ref="J270:J273"/>
    <mergeCell ref="E270:E273"/>
    <mergeCell ref="H270:H273"/>
    <mergeCell ref="A270:A273"/>
    <mergeCell ref="B270:B273"/>
    <mergeCell ref="A264:A265"/>
    <mergeCell ref="B264:B265"/>
    <mergeCell ref="C264:C265"/>
    <mergeCell ref="D264:D265"/>
    <mergeCell ref="A260:A263"/>
    <mergeCell ref="B260:B263"/>
    <mergeCell ref="C260:C263"/>
    <mergeCell ref="D260:D263"/>
    <mergeCell ref="E260:E263"/>
    <mergeCell ref="H260:H263"/>
    <mergeCell ref="I258:I259"/>
    <mergeCell ref="J258:J259"/>
    <mergeCell ref="I256:I257"/>
    <mergeCell ref="J256:J257"/>
    <mergeCell ref="E258:E259"/>
    <mergeCell ref="H258:H259"/>
    <mergeCell ref="I260:I263"/>
    <mergeCell ref="J260:J263"/>
    <mergeCell ref="I266:I269"/>
    <mergeCell ref="J266:J269"/>
    <mergeCell ref="E264:E265"/>
    <mergeCell ref="H264:H265"/>
    <mergeCell ref="E266:E269"/>
    <mergeCell ref="H266:H269"/>
    <mergeCell ref="I264:I265"/>
    <mergeCell ref="J264:J265"/>
    <mergeCell ref="C258:C259"/>
    <mergeCell ref="D258:D259"/>
    <mergeCell ref="A252:A253"/>
    <mergeCell ref="B252:B253"/>
    <mergeCell ref="C254:C255"/>
    <mergeCell ref="D254:D255"/>
    <mergeCell ref="A258:A259"/>
    <mergeCell ref="B258:B259"/>
    <mergeCell ref="A254:A255"/>
    <mergeCell ref="B254:B255"/>
    <mergeCell ref="E254:E255"/>
    <mergeCell ref="H254:H255"/>
    <mergeCell ref="A256:A257"/>
    <mergeCell ref="B256:B257"/>
    <mergeCell ref="C256:C257"/>
    <mergeCell ref="D256:D257"/>
    <mergeCell ref="E256:E257"/>
    <mergeCell ref="H256:H257"/>
    <mergeCell ref="C250:C251"/>
    <mergeCell ref="D250:D251"/>
    <mergeCell ref="I254:I255"/>
    <mergeCell ref="J254:J255"/>
    <mergeCell ref="C252:C253"/>
    <mergeCell ref="D252:D253"/>
    <mergeCell ref="E252:E253"/>
    <mergeCell ref="H252:H253"/>
    <mergeCell ref="I252:I253"/>
    <mergeCell ref="J252:J253"/>
    <mergeCell ref="A248:A249"/>
    <mergeCell ref="B248:B249"/>
    <mergeCell ref="C248:C249"/>
    <mergeCell ref="D248:D249"/>
    <mergeCell ref="I250:I251"/>
    <mergeCell ref="J250:J251"/>
    <mergeCell ref="E250:E251"/>
    <mergeCell ref="H250:H251"/>
    <mergeCell ref="A250:A251"/>
    <mergeCell ref="B250:B251"/>
    <mergeCell ref="A246:A247"/>
    <mergeCell ref="B246:B247"/>
    <mergeCell ref="C246:C247"/>
    <mergeCell ref="D246:D247"/>
    <mergeCell ref="A244:A245"/>
    <mergeCell ref="B244:B245"/>
    <mergeCell ref="C244:C245"/>
    <mergeCell ref="D244:D245"/>
    <mergeCell ref="E244:E245"/>
    <mergeCell ref="H244:H245"/>
    <mergeCell ref="I242:I243"/>
    <mergeCell ref="J242:J243"/>
    <mergeCell ref="I240:I241"/>
    <mergeCell ref="J240:J241"/>
    <mergeCell ref="E242:E243"/>
    <mergeCell ref="H242:H243"/>
    <mergeCell ref="I244:I245"/>
    <mergeCell ref="J244:J245"/>
    <mergeCell ref="I248:I249"/>
    <mergeCell ref="J248:J249"/>
    <mergeCell ref="E246:E247"/>
    <mergeCell ref="H246:H247"/>
    <mergeCell ref="E248:E249"/>
    <mergeCell ref="H248:H249"/>
    <mergeCell ref="I246:I247"/>
    <mergeCell ref="J246:J247"/>
    <mergeCell ref="C242:C243"/>
    <mergeCell ref="D242:D243"/>
    <mergeCell ref="A235:A236"/>
    <mergeCell ref="B235:B236"/>
    <mergeCell ref="C238:C239"/>
    <mergeCell ref="D238:D239"/>
    <mergeCell ref="A242:A243"/>
    <mergeCell ref="B242:B243"/>
    <mergeCell ref="A238:A239"/>
    <mergeCell ref="B238:B239"/>
    <mergeCell ref="E238:E239"/>
    <mergeCell ref="H238:H239"/>
    <mergeCell ref="A240:A241"/>
    <mergeCell ref="B240:B241"/>
    <mergeCell ref="C240:C241"/>
    <mergeCell ref="D240:D241"/>
    <mergeCell ref="E240:E241"/>
    <mergeCell ref="H240:H241"/>
    <mergeCell ref="C233:C234"/>
    <mergeCell ref="D233:D234"/>
    <mergeCell ref="I238:I239"/>
    <mergeCell ref="J238:J239"/>
    <mergeCell ref="C235:C236"/>
    <mergeCell ref="D235:D236"/>
    <mergeCell ref="E235:E236"/>
    <mergeCell ref="H235:H236"/>
    <mergeCell ref="I235:I236"/>
    <mergeCell ref="J235:J236"/>
    <mergeCell ref="A230:A231"/>
    <mergeCell ref="B230:B231"/>
    <mergeCell ref="C230:C231"/>
    <mergeCell ref="D230:D231"/>
    <mergeCell ref="I233:I234"/>
    <mergeCell ref="J233:J234"/>
    <mergeCell ref="E233:E234"/>
    <mergeCell ref="H233:H234"/>
    <mergeCell ref="A233:A234"/>
    <mergeCell ref="B233:B234"/>
    <mergeCell ref="A228:A229"/>
    <mergeCell ref="B228:B229"/>
    <mergeCell ref="C228:C229"/>
    <mergeCell ref="D228:D229"/>
    <mergeCell ref="A226:A227"/>
    <mergeCell ref="B226:B227"/>
    <mergeCell ref="C226:C227"/>
    <mergeCell ref="D226:D227"/>
    <mergeCell ref="E226:E227"/>
    <mergeCell ref="H226:H227"/>
    <mergeCell ref="I221:I224"/>
    <mergeCell ref="J221:J224"/>
    <mergeCell ref="I217:I220"/>
    <mergeCell ref="J217:J220"/>
    <mergeCell ref="E221:E224"/>
    <mergeCell ref="H221:H224"/>
    <mergeCell ref="I226:I227"/>
    <mergeCell ref="J226:J227"/>
    <mergeCell ref="I230:I231"/>
    <mergeCell ref="J230:J231"/>
    <mergeCell ref="E228:E229"/>
    <mergeCell ref="H228:H229"/>
    <mergeCell ref="E230:E231"/>
    <mergeCell ref="H230:H231"/>
    <mergeCell ref="I228:I229"/>
    <mergeCell ref="J228:J229"/>
    <mergeCell ref="C221:C224"/>
    <mergeCell ref="D221:D224"/>
    <mergeCell ref="A211:A212"/>
    <mergeCell ref="B211:B212"/>
    <mergeCell ref="C213:C216"/>
    <mergeCell ref="D213:D216"/>
    <mergeCell ref="A221:A224"/>
    <mergeCell ref="B221:B224"/>
    <mergeCell ref="A213:A216"/>
    <mergeCell ref="B213:B216"/>
    <mergeCell ref="E213:E216"/>
    <mergeCell ref="H213:H216"/>
    <mergeCell ref="A217:A220"/>
    <mergeCell ref="B217:B220"/>
    <mergeCell ref="C217:C220"/>
    <mergeCell ref="D217:D220"/>
    <mergeCell ref="E217:E220"/>
    <mergeCell ref="H217:H220"/>
    <mergeCell ref="C209:C210"/>
    <mergeCell ref="D209:D210"/>
    <mergeCell ref="I213:I216"/>
    <mergeCell ref="J213:J216"/>
    <mergeCell ref="C211:C212"/>
    <mergeCell ref="D211:D212"/>
    <mergeCell ref="E211:E212"/>
    <mergeCell ref="H211:H212"/>
    <mergeCell ref="I211:I212"/>
    <mergeCell ref="J211:J212"/>
    <mergeCell ref="A204:A207"/>
    <mergeCell ref="B204:B207"/>
    <mergeCell ref="C204:C207"/>
    <mergeCell ref="D204:D207"/>
    <mergeCell ref="I209:I210"/>
    <mergeCell ref="J209:J210"/>
    <mergeCell ref="E209:E210"/>
    <mergeCell ref="H209:H210"/>
    <mergeCell ref="A209:A210"/>
    <mergeCell ref="B209:B210"/>
    <mergeCell ref="A200:A203"/>
    <mergeCell ref="B200:B203"/>
    <mergeCell ref="C200:C203"/>
    <mergeCell ref="D200:D203"/>
    <mergeCell ref="A198:A199"/>
    <mergeCell ref="B198:B199"/>
    <mergeCell ref="C198:C199"/>
    <mergeCell ref="D198:D199"/>
    <mergeCell ref="E198:E199"/>
    <mergeCell ref="H198:H199"/>
    <mergeCell ref="I196:I197"/>
    <mergeCell ref="J196:J197"/>
    <mergeCell ref="I193:I194"/>
    <mergeCell ref="J193:J194"/>
    <mergeCell ref="E196:E197"/>
    <mergeCell ref="H196:H197"/>
    <mergeCell ref="I198:I199"/>
    <mergeCell ref="J198:J199"/>
    <mergeCell ref="I204:I207"/>
    <mergeCell ref="J204:J207"/>
    <mergeCell ref="E200:E203"/>
    <mergeCell ref="H200:H203"/>
    <mergeCell ref="E204:E207"/>
    <mergeCell ref="H204:H207"/>
    <mergeCell ref="I200:I203"/>
    <mergeCell ref="J200:J203"/>
    <mergeCell ref="C196:C197"/>
    <mergeCell ref="D196:D197"/>
    <mergeCell ref="A189:A190"/>
    <mergeCell ref="B189:B190"/>
    <mergeCell ref="C191:C192"/>
    <mergeCell ref="D191:D192"/>
    <mergeCell ref="A196:A197"/>
    <mergeCell ref="B196:B197"/>
    <mergeCell ref="A191:A192"/>
    <mergeCell ref="B191:B192"/>
    <mergeCell ref="E191:E192"/>
    <mergeCell ref="H191:H192"/>
    <mergeCell ref="A193:A194"/>
    <mergeCell ref="B193:B194"/>
    <mergeCell ref="C193:C194"/>
    <mergeCell ref="D193:D194"/>
    <mergeCell ref="E193:E194"/>
    <mergeCell ref="H193:H194"/>
    <mergeCell ref="C187:C188"/>
    <mergeCell ref="D187:D188"/>
    <mergeCell ref="I191:I192"/>
    <mergeCell ref="J191:J192"/>
    <mergeCell ref="C189:C190"/>
    <mergeCell ref="D189:D190"/>
    <mergeCell ref="E189:E190"/>
    <mergeCell ref="H189:H190"/>
    <mergeCell ref="I189:I190"/>
    <mergeCell ref="J189:J190"/>
    <mergeCell ref="A184:A185"/>
    <mergeCell ref="B184:B185"/>
    <mergeCell ref="C184:C185"/>
    <mergeCell ref="D184:D185"/>
    <mergeCell ref="I187:I188"/>
    <mergeCell ref="J187:J188"/>
    <mergeCell ref="E187:E188"/>
    <mergeCell ref="H187:H188"/>
    <mergeCell ref="A187:A188"/>
    <mergeCell ref="B187:B188"/>
    <mergeCell ref="A182:A183"/>
    <mergeCell ref="B182:B183"/>
    <mergeCell ref="C182:C183"/>
    <mergeCell ref="D182:D183"/>
    <mergeCell ref="A180:A181"/>
    <mergeCell ref="B180:B181"/>
    <mergeCell ref="C180:C181"/>
    <mergeCell ref="D180:D181"/>
    <mergeCell ref="E180:E181"/>
    <mergeCell ref="H180:H181"/>
    <mergeCell ref="I178:I179"/>
    <mergeCell ref="J178:J179"/>
    <mergeCell ref="I174:I177"/>
    <mergeCell ref="J174:J177"/>
    <mergeCell ref="E178:E179"/>
    <mergeCell ref="H178:H179"/>
    <mergeCell ref="I180:I181"/>
    <mergeCell ref="J180:J181"/>
    <mergeCell ref="I184:I185"/>
    <mergeCell ref="J184:J185"/>
    <mergeCell ref="E182:E183"/>
    <mergeCell ref="H182:H183"/>
    <mergeCell ref="E184:E185"/>
    <mergeCell ref="H184:H185"/>
    <mergeCell ref="I182:I183"/>
    <mergeCell ref="J182:J183"/>
    <mergeCell ref="C178:C179"/>
    <mergeCell ref="D178:D179"/>
    <mergeCell ref="A166:A169"/>
    <mergeCell ref="B166:B169"/>
    <mergeCell ref="C170:C173"/>
    <mergeCell ref="D170:D173"/>
    <mergeCell ref="A178:A179"/>
    <mergeCell ref="B178:B179"/>
    <mergeCell ref="A170:A173"/>
    <mergeCell ref="B170:B173"/>
    <mergeCell ref="E170:E173"/>
    <mergeCell ref="H170:H173"/>
    <mergeCell ref="A174:A177"/>
    <mergeCell ref="B174:B177"/>
    <mergeCell ref="C174:C177"/>
    <mergeCell ref="D174:D177"/>
    <mergeCell ref="E174:E177"/>
    <mergeCell ref="H174:H177"/>
    <mergeCell ref="C164:C165"/>
    <mergeCell ref="D164:D165"/>
    <mergeCell ref="I170:I173"/>
    <mergeCell ref="J170:J173"/>
    <mergeCell ref="C166:C169"/>
    <mergeCell ref="D166:D169"/>
    <mergeCell ref="E166:E169"/>
    <mergeCell ref="H166:H169"/>
    <mergeCell ref="I166:I169"/>
    <mergeCell ref="J166:J169"/>
    <mergeCell ref="A160:A163"/>
    <mergeCell ref="B160:B163"/>
    <mergeCell ref="C160:C163"/>
    <mergeCell ref="D160:D163"/>
    <mergeCell ref="I164:I165"/>
    <mergeCell ref="J164:J165"/>
    <mergeCell ref="E164:E165"/>
    <mergeCell ref="H164:H165"/>
    <mergeCell ref="A164:A165"/>
    <mergeCell ref="B164:B165"/>
    <mergeCell ref="A155:A158"/>
    <mergeCell ref="B155:B158"/>
    <mergeCell ref="C155:C158"/>
    <mergeCell ref="D155:D158"/>
    <mergeCell ref="A151:A154"/>
    <mergeCell ref="B151:B154"/>
    <mergeCell ref="C151:C154"/>
    <mergeCell ref="D151:D154"/>
    <mergeCell ref="E151:E154"/>
    <mergeCell ref="H151:H154"/>
    <mergeCell ref="I149:I150"/>
    <mergeCell ref="J149:J150"/>
    <mergeCell ref="I147:I148"/>
    <mergeCell ref="J147:J148"/>
    <mergeCell ref="E149:E150"/>
    <mergeCell ref="H149:H150"/>
    <mergeCell ref="I151:I154"/>
    <mergeCell ref="J151:J154"/>
    <mergeCell ref="I160:I163"/>
    <mergeCell ref="J160:J163"/>
    <mergeCell ref="E155:E158"/>
    <mergeCell ref="H155:H158"/>
    <mergeCell ref="E160:E163"/>
    <mergeCell ref="H160:H163"/>
    <mergeCell ref="I155:I158"/>
    <mergeCell ref="J155:J158"/>
    <mergeCell ref="C149:C150"/>
    <mergeCell ref="D149:D150"/>
    <mergeCell ref="A138:A141"/>
    <mergeCell ref="B138:B141"/>
    <mergeCell ref="C142:C145"/>
    <mergeCell ref="D142:D145"/>
    <mergeCell ref="A149:A150"/>
    <mergeCell ref="B149:B150"/>
    <mergeCell ref="A142:A145"/>
    <mergeCell ref="B142:B145"/>
    <mergeCell ref="E142:E145"/>
    <mergeCell ref="H142:H145"/>
    <mergeCell ref="A147:A148"/>
    <mergeCell ref="B147:B148"/>
    <mergeCell ref="C147:C148"/>
    <mergeCell ref="D147:D148"/>
    <mergeCell ref="E147:E148"/>
    <mergeCell ref="H147:H148"/>
    <mergeCell ref="C134:C137"/>
    <mergeCell ref="D134:D137"/>
    <mergeCell ref="I142:I145"/>
    <mergeCell ref="J142:J145"/>
    <mergeCell ref="C138:C141"/>
    <mergeCell ref="D138:D141"/>
    <mergeCell ref="E138:E141"/>
    <mergeCell ref="H138:H141"/>
    <mergeCell ref="I138:I141"/>
    <mergeCell ref="J138:J141"/>
    <mergeCell ref="A130:A133"/>
    <mergeCell ref="B130:B133"/>
    <mergeCell ref="C130:C133"/>
    <mergeCell ref="D130:D133"/>
    <mergeCell ref="I134:I137"/>
    <mergeCell ref="J134:J137"/>
    <mergeCell ref="E134:E137"/>
    <mergeCell ref="H134:H137"/>
    <mergeCell ref="A134:A137"/>
    <mergeCell ref="B134:B137"/>
    <mergeCell ref="A125:A128"/>
    <mergeCell ref="B125:B128"/>
    <mergeCell ref="C125:C128"/>
    <mergeCell ref="D125:D128"/>
    <mergeCell ref="A121:A124"/>
    <mergeCell ref="B121:B124"/>
    <mergeCell ref="C121:C124"/>
    <mergeCell ref="D121:D124"/>
    <mergeCell ref="E121:E124"/>
    <mergeCell ref="H121:H124"/>
    <mergeCell ref="I116:I119"/>
    <mergeCell ref="J116:J119"/>
    <mergeCell ref="I112:I115"/>
    <mergeCell ref="J112:J115"/>
    <mergeCell ref="E116:E119"/>
    <mergeCell ref="H116:H119"/>
    <mergeCell ref="I121:I124"/>
    <mergeCell ref="J121:J124"/>
    <mergeCell ref="I130:I133"/>
    <mergeCell ref="J130:J133"/>
    <mergeCell ref="E125:E128"/>
    <mergeCell ref="H125:H128"/>
    <mergeCell ref="E130:E133"/>
    <mergeCell ref="H130:H133"/>
    <mergeCell ref="I125:I128"/>
    <mergeCell ref="J125:J128"/>
    <mergeCell ref="C116:C119"/>
    <mergeCell ref="D116:D119"/>
    <mergeCell ref="A108:A109"/>
    <mergeCell ref="B108:B109"/>
    <mergeCell ref="C110:C111"/>
    <mergeCell ref="D110:D111"/>
    <mergeCell ref="A116:A119"/>
    <mergeCell ref="B116:B119"/>
    <mergeCell ref="A110:A111"/>
    <mergeCell ref="B110:B111"/>
    <mergeCell ref="E110:E111"/>
    <mergeCell ref="H110:H111"/>
    <mergeCell ref="A112:A115"/>
    <mergeCell ref="B112:B115"/>
    <mergeCell ref="C112:C115"/>
    <mergeCell ref="D112:D115"/>
    <mergeCell ref="E112:E115"/>
    <mergeCell ref="H112:H115"/>
    <mergeCell ref="C103:C106"/>
    <mergeCell ref="D103:D106"/>
    <mergeCell ref="I110:I111"/>
    <mergeCell ref="J110:J111"/>
    <mergeCell ref="C108:C109"/>
    <mergeCell ref="D108:D109"/>
    <mergeCell ref="E108:E109"/>
    <mergeCell ref="H108:H109"/>
    <mergeCell ref="I108:I109"/>
    <mergeCell ref="J108:J109"/>
    <mergeCell ref="A99:A102"/>
    <mergeCell ref="B99:B102"/>
    <mergeCell ref="C99:C102"/>
    <mergeCell ref="D99:D102"/>
    <mergeCell ref="I103:I106"/>
    <mergeCell ref="J103:J106"/>
    <mergeCell ref="E103:E106"/>
    <mergeCell ref="H103:H106"/>
    <mergeCell ref="A103:A106"/>
    <mergeCell ref="B103:B106"/>
    <mergeCell ref="A97:A98"/>
    <mergeCell ref="B97:B98"/>
    <mergeCell ref="C97:C98"/>
    <mergeCell ref="D97:D98"/>
    <mergeCell ref="A95:A96"/>
    <mergeCell ref="B95:B96"/>
    <mergeCell ref="C95:C96"/>
    <mergeCell ref="D95:D96"/>
    <mergeCell ref="E95:E96"/>
    <mergeCell ref="H95:H96"/>
    <mergeCell ref="I90:I93"/>
    <mergeCell ref="J90:J93"/>
    <mergeCell ref="I86:I89"/>
    <mergeCell ref="J86:J89"/>
    <mergeCell ref="E90:E93"/>
    <mergeCell ref="H90:H93"/>
    <mergeCell ref="I95:I96"/>
    <mergeCell ref="J95:J96"/>
    <mergeCell ref="I99:I102"/>
    <mergeCell ref="J99:J102"/>
    <mergeCell ref="E97:E98"/>
    <mergeCell ref="H97:H98"/>
    <mergeCell ref="E99:E102"/>
    <mergeCell ref="H99:H102"/>
    <mergeCell ref="I97:I98"/>
    <mergeCell ref="J97:J98"/>
    <mergeCell ref="C90:C93"/>
    <mergeCell ref="D90:D93"/>
    <mergeCell ref="A82:A83"/>
    <mergeCell ref="B82:B83"/>
    <mergeCell ref="C84:C85"/>
    <mergeCell ref="D84:D85"/>
    <mergeCell ref="A90:A93"/>
    <mergeCell ref="B90:B93"/>
    <mergeCell ref="A84:A85"/>
    <mergeCell ref="B84:B85"/>
    <mergeCell ref="E84:E85"/>
    <mergeCell ref="H84:H85"/>
    <mergeCell ref="A86:A89"/>
    <mergeCell ref="B86:B89"/>
    <mergeCell ref="C86:C89"/>
    <mergeCell ref="D86:D89"/>
    <mergeCell ref="E86:E89"/>
    <mergeCell ref="H86:H89"/>
    <mergeCell ref="C79:C80"/>
    <mergeCell ref="D79:D80"/>
    <mergeCell ref="I84:I85"/>
    <mergeCell ref="J84:J85"/>
    <mergeCell ref="C82:C83"/>
    <mergeCell ref="D82:D83"/>
    <mergeCell ref="E82:E83"/>
    <mergeCell ref="H82:H83"/>
    <mergeCell ref="I82:I83"/>
    <mergeCell ref="J82:J83"/>
    <mergeCell ref="A77:A78"/>
    <mergeCell ref="B77:B78"/>
    <mergeCell ref="C77:C78"/>
    <mergeCell ref="D77:D78"/>
    <mergeCell ref="I79:I80"/>
    <mergeCell ref="J79:J80"/>
    <mergeCell ref="E79:E80"/>
    <mergeCell ref="H79:H80"/>
    <mergeCell ref="A79:A80"/>
    <mergeCell ref="B79:B80"/>
    <mergeCell ref="A75:A76"/>
    <mergeCell ref="B75:B76"/>
    <mergeCell ref="C75:C76"/>
    <mergeCell ref="D75:D76"/>
    <mergeCell ref="A73:A74"/>
    <mergeCell ref="B73:B74"/>
    <mergeCell ref="C73:C74"/>
    <mergeCell ref="D73:D74"/>
    <mergeCell ref="E73:E74"/>
    <mergeCell ref="H73:H74"/>
    <mergeCell ref="I71:I72"/>
    <mergeCell ref="J71:J72"/>
    <mergeCell ref="I69:I70"/>
    <mergeCell ref="J69:J70"/>
    <mergeCell ref="E71:E72"/>
    <mergeCell ref="H71:H72"/>
    <mergeCell ref="I73:I74"/>
    <mergeCell ref="J73:J74"/>
    <mergeCell ref="I77:I78"/>
    <mergeCell ref="J77:J78"/>
    <mergeCell ref="E75:E76"/>
    <mergeCell ref="H75:H76"/>
    <mergeCell ref="E77:E78"/>
    <mergeCell ref="H77:H78"/>
    <mergeCell ref="I75:I76"/>
    <mergeCell ref="J75:J76"/>
    <mergeCell ref="C71:C72"/>
    <mergeCell ref="D71:D72"/>
    <mergeCell ref="A65:A66"/>
    <mergeCell ref="B65:B66"/>
    <mergeCell ref="C67:C68"/>
    <mergeCell ref="D67:D68"/>
    <mergeCell ref="A71:A72"/>
    <mergeCell ref="B71:B72"/>
    <mergeCell ref="A67:A68"/>
    <mergeCell ref="B67:B68"/>
    <mergeCell ref="E67:E68"/>
    <mergeCell ref="H67:H68"/>
    <mergeCell ref="A69:A70"/>
    <mergeCell ref="B69:B70"/>
    <mergeCell ref="C69:C70"/>
    <mergeCell ref="D69:D70"/>
    <mergeCell ref="E69:E70"/>
    <mergeCell ref="H69:H70"/>
    <mergeCell ref="C63:C64"/>
    <mergeCell ref="D63:D64"/>
    <mergeCell ref="I67:I68"/>
    <mergeCell ref="J67:J68"/>
    <mergeCell ref="C65:C66"/>
    <mergeCell ref="D65:D66"/>
    <mergeCell ref="E65:E66"/>
    <mergeCell ref="H65:H66"/>
    <mergeCell ref="I65:I66"/>
    <mergeCell ref="J65:J66"/>
    <mergeCell ref="A61:A62"/>
    <mergeCell ref="B61:B62"/>
    <mergeCell ref="C61:C62"/>
    <mergeCell ref="D61:D62"/>
    <mergeCell ref="I63:I64"/>
    <mergeCell ref="J63:J64"/>
    <mergeCell ref="E63:E64"/>
    <mergeCell ref="H63:H64"/>
    <mergeCell ref="A63:A64"/>
    <mergeCell ref="B63:B64"/>
    <mergeCell ref="A57:A60"/>
    <mergeCell ref="B57:B60"/>
    <mergeCell ref="C57:C60"/>
    <mergeCell ref="D57:D60"/>
    <mergeCell ref="A53:A56"/>
    <mergeCell ref="B53:B56"/>
    <mergeCell ref="C53:C56"/>
    <mergeCell ref="D53:D56"/>
    <mergeCell ref="E53:E56"/>
    <mergeCell ref="H53:H56"/>
    <mergeCell ref="I49:I52"/>
    <mergeCell ref="J49:J52"/>
    <mergeCell ref="I47:I48"/>
    <mergeCell ref="J47:J48"/>
    <mergeCell ref="E49:E52"/>
    <mergeCell ref="H49:H52"/>
    <mergeCell ref="I53:I56"/>
    <mergeCell ref="J53:J56"/>
    <mergeCell ref="I61:I62"/>
    <mergeCell ref="J61:J62"/>
    <mergeCell ref="E57:E60"/>
    <mergeCell ref="H57:H60"/>
    <mergeCell ref="E61:E62"/>
    <mergeCell ref="H61:H62"/>
    <mergeCell ref="I57:I60"/>
    <mergeCell ref="J57:J60"/>
    <mergeCell ref="C49:C52"/>
    <mergeCell ref="D49:D52"/>
    <mergeCell ref="A41:A42"/>
    <mergeCell ref="B41:B42"/>
    <mergeCell ref="C43:C46"/>
    <mergeCell ref="D43:D46"/>
    <mergeCell ref="A49:A52"/>
    <mergeCell ref="B49:B52"/>
    <mergeCell ref="A43:A46"/>
    <mergeCell ref="B43:B46"/>
    <mergeCell ref="E43:E46"/>
    <mergeCell ref="H43:H46"/>
    <mergeCell ref="A47:A48"/>
    <mergeCell ref="B47:B48"/>
    <mergeCell ref="C47:C48"/>
    <mergeCell ref="D47:D48"/>
    <mergeCell ref="E47:E48"/>
    <mergeCell ref="H47:H48"/>
    <mergeCell ref="C37:C40"/>
    <mergeCell ref="D37:D40"/>
    <mergeCell ref="I43:I46"/>
    <mergeCell ref="J43:J46"/>
    <mergeCell ref="C41:C42"/>
    <mergeCell ref="D41:D42"/>
    <mergeCell ref="E41:E42"/>
    <mergeCell ref="H41:H42"/>
    <mergeCell ref="I41:I42"/>
    <mergeCell ref="J41:J42"/>
    <mergeCell ref="A32:A33"/>
    <mergeCell ref="B32:B33"/>
    <mergeCell ref="C32:C33"/>
    <mergeCell ref="D32:D33"/>
    <mergeCell ref="I37:I40"/>
    <mergeCell ref="J37:J40"/>
    <mergeCell ref="E37:E40"/>
    <mergeCell ref="H37:H40"/>
    <mergeCell ref="A37:A40"/>
    <mergeCell ref="B37:B40"/>
    <mergeCell ref="A26:A29"/>
    <mergeCell ref="B26:B29"/>
    <mergeCell ref="C26:C29"/>
    <mergeCell ref="D26:D29"/>
    <mergeCell ref="A30:A31"/>
    <mergeCell ref="B30:B31"/>
    <mergeCell ref="C30:C31"/>
    <mergeCell ref="D30:D31"/>
    <mergeCell ref="I32:I33"/>
    <mergeCell ref="J32:J33"/>
    <mergeCell ref="E30:E31"/>
    <mergeCell ref="H30:H31"/>
    <mergeCell ref="E32:E33"/>
    <mergeCell ref="H32:H33"/>
    <mergeCell ref="C20:C21"/>
    <mergeCell ref="D20:D21"/>
    <mergeCell ref="I22:I25"/>
    <mergeCell ref="J22:J25"/>
    <mergeCell ref="I30:I31"/>
    <mergeCell ref="J30:J31"/>
    <mergeCell ref="I26:I29"/>
    <mergeCell ref="J26:J29"/>
    <mergeCell ref="E26:E29"/>
    <mergeCell ref="H26:H29"/>
    <mergeCell ref="E22:E25"/>
    <mergeCell ref="H22:H25"/>
    <mergeCell ref="E20:E21"/>
    <mergeCell ref="H20:H21"/>
    <mergeCell ref="I20:I21"/>
    <mergeCell ref="J20:J21"/>
    <mergeCell ref="C14:C17"/>
    <mergeCell ref="D14:D17"/>
    <mergeCell ref="C12:C13"/>
    <mergeCell ref="D12:D13"/>
    <mergeCell ref="A22:A25"/>
    <mergeCell ref="B22:B25"/>
    <mergeCell ref="C22:C25"/>
    <mergeCell ref="D22:D25"/>
    <mergeCell ref="A20:A21"/>
    <mergeCell ref="B20:B21"/>
    <mergeCell ref="A8:A11"/>
    <mergeCell ref="B8:B11"/>
    <mergeCell ref="C8:C11"/>
    <mergeCell ref="D8:D11"/>
    <mergeCell ref="A12:A13"/>
    <mergeCell ref="B12:B13"/>
    <mergeCell ref="A14:A17"/>
    <mergeCell ref="B14:B17"/>
    <mergeCell ref="A18:A19"/>
    <mergeCell ref="B18:B19"/>
    <mergeCell ref="I14:I17"/>
    <mergeCell ref="J14:J17"/>
    <mergeCell ref="E18:E19"/>
    <mergeCell ref="H18:H19"/>
    <mergeCell ref="C18:C19"/>
    <mergeCell ref="D18:D19"/>
    <mergeCell ref="E12:E13"/>
    <mergeCell ref="H12:H13"/>
    <mergeCell ref="E14:E17"/>
    <mergeCell ref="H14:H17"/>
    <mergeCell ref="I18:I19"/>
    <mergeCell ref="J18:J19"/>
    <mergeCell ref="I6:I7"/>
    <mergeCell ref="J6:J7"/>
    <mergeCell ref="I12:I13"/>
    <mergeCell ref="J12:J13"/>
    <mergeCell ref="I8:I11"/>
    <mergeCell ref="J8:J11"/>
    <mergeCell ref="E8:E11"/>
    <mergeCell ref="H8:H11"/>
    <mergeCell ref="I2:I3"/>
    <mergeCell ref="J2:J3"/>
    <mergeCell ref="E6:E7"/>
    <mergeCell ref="H6:H7"/>
    <mergeCell ref="E2:E3"/>
    <mergeCell ref="H2:H3"/>
    <mergeCell ref="I4:I5"/>
    <mergeCell ref="J4:J5"/>
    <mergeCell ref="A2:A3"/>
    <mergeCell ref="B2:B3"/>
    <mergeCell ref="C2:C3"/>
    <mergeCell ref="D2:D3"/>
    <mergeCell ref="A4:A5"/>
    <mergeCell ref="B4:B5"/>
    <mergeCell ref="C4:C5"/>
    <mergeCell ref="D4:D5"/>
    <mergeCell ref="A6:A7"/>
    <mergeCell ref="B6:B7"/>
    <mergeCell ref="C6:C7"/>
    <mergeCell ref="D6:D7"/>
    <mergeCell ref="E4:E5"/>
    <mergeCell ref="H4:H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/>
  <dimension ref="A1:H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875" style="0" customWidth="1"/>
    <col min="2" max="2" width="15.625" style="0" customWidth="1"/>
    <col min="3" max="3" width="14.00390625" style="0" customWidth="1"/>
    <col min="4" max="4" width="15.75390625" style="0" customWidth="1"/>
    <col min="5" max="5" width="15.625" style="0" customWidth="1"/>
    <col min="6" max="6" width="12.00390625" style="0" customWidth="1"/>
    <col min="7" max="7" width="7.375" style="0" bestFit="1" customWidth="1"/>
  </cols>
  <sheetData>
    <row r="1" spans="1:8" ht="12.75">
      <c r="A1" s="9"/>
      <c r="B1" s="9"/>
      <c r="C1" s="9"/>
      <c r="D1" s="9"/>
      <c r="E1" s="9"/>
      <c r="F1" s="9"/>
      <c r="G1" s="9"/>
      <c r="H1" s="9"/>
    </row>
    <row r="2" spans="1:8" ht="12.75">
      <c r="A2" s="9"/>
      <c r="B2" s="9"/>
      <c r="C2" s="9"/>
      <c r="D2" s="9"/>
      <c r="E2" s="9"/>
      <c r="F2" s="9"/>
      <c r="G2" s="9"/>
      <c r="H2" s="9"/>
    </row>
    <row r="3" spans="1:8" ht="12.75">
      <c r="A3" s="9"/>
      <c r="B3" s="9"/>
      <c r="C3" s="9"/>
      <c r="D3" s="9"/>
      <c r="E3" s="9"/>
      <c r="F3" s="9"/>
      <c r="G3" s="9"/>
      <c r="H3" s="9"/>
    </row>
    <row r="4" spans="1:8" ht="12.75">
      <c r="A4" s="9"/>
      <c r="B4" s="9"/>
      <c r="C4" s="9"/>
      <c r="D4" s="9"/>
      <c r="E4" s="9"/>
      <c r="F4" s="9"/>
      <c r="G4" s="9"/>
      <c r="H4" s="9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8" ht="12.75">
      <c r="A6" s="9"/>
      <c r="B6" s="9"/>
      <c r="C6" s="9"/>
      <c r="D6" s="9"/>
      <c r="E6" s="9"/>
      <c r="F6" s="9"/>
      <c r="G6" s="9"/>
      <c r="H6" s="9"/>
    </row>
    <row r="7" spans="1:8" ht="12.75">
      <c r="A7" s="9"/>
      <c r="B7" s="9"/>
      <c r="C7" s="9"/>
      <c r="D7" s="9"/>
      <c r="E7" s="9"/>
      <c r="F7" s="9"/>
      <c r="G7" s="9"/>
      <c r="H7" s="9"/>
    </row>
    <row r="8" spans="1:8" ht="12.75">
      <c r="A8" s="9"/>
      <c r="B8" s="9"/>
      <c r="C8" s="9"/>
      <c r="D8" s="9"/>
      <c r="E8" s="9"/>
      <c r="F8" s="9"/>
      <c r="G8" s="9"/>
      <c r="H8" s="9"/>
    </row>
    <row r="9" spans="1:8" ht="12.75">
      <c r="A9" s="9"/>
      <c r="B9" s="9"/>
      <c r="C9" s="9"/>
      <c r="D9" s="9"/>
      <c r="E9" s="9"/>
      <c r="F9" s="9"/>
      <c r="G9" s="9"/>
      <c r="H9" s="9"/>
    </row>
    <row r="10" spans="1:8" ht="12.75">
      <c r="A10" s="9"/>
      <c r="B10" s="9"/>
      <c r="C10" s="9"/>
      <c r="D10" s="9"/>
      <c r="E10" s="9"/>
      <c r="F10" s="9"/>
      <c r="G10" s="9"/>
      <c r="H10" s="9"/>
    </row>
    <row r="11" spans="1:8" ht="12.75">
      <c r="A11" s="9"/>
      <c r="B11" s="9"/>
      <c r="C11" s="9"/>
      <c r="D11" s="9"/>
      <c r="E11" s="9"/>
      <c r="F11" s="9"/>
      <c r="G11" s="9"/>
      <c r="H11" s="9"/>
    </row>
    <row r="12" spans="1:8" ht="12.75">
      <c r="A12" s="9"/>
      <c r="B12" s="9"/>
      <c r="C12" s="9"/>
      <c r="D12" s="9"/>
      <c r="E12" s="9"/>
      <c r="F12" s="9"/>
      <c r="G12" s="9"/>
      <c r="H12" s="9"/>
    </row>
    <row r="13" spans="1:8" ht="12.75">
      <c r="A13" s="9"/>
      <c r="B13" s="9"/>
      <c r="C13" s="9"/>
      <c r="D13" s="9"/>
      <c r="E13" s="9"/>
      <c r="F13" s="9"/>
      <c r="G13" s="9"/>
      <c r="H13" s="9"/>
    </row>
    <row r="14" spans="1:8" ht="12.75">
      <c r="A14" s="9"/>
      <c r="B14" s="9"/>
      <c r="C14" s="9"/>
      <c r="D14" s="9"/>
      <c r="E14" s="9"/>
      <c r="F14" s="9"/>
      <c r="G14" s="9"/>
      <c r="H14" s="9"/>
    </row>
    <row r="15" spans="1:8" ht="12.75">
      <c r="A15" s="9"/>
      <c r="B15" s="9"/>
      <c r="C15" s="9"/>
      <c r="D15" s="9"/>
      <c r="E15" s="9"/>
      <c r="F15" s="9"/>
      <c r="G15" s="9"/>
      <c r="H15" s="9"/>
    </row>
    <row r="16" spans="1:8" ht="12.75">
      <c r="A16" s="9"/>
      <c r="B16" s="9"/>
      <c r="C16" s="9"/>
      <c r="D16" s="9"/>
      <c r="E16" s="9"/>
      <c r="F16" s="9"/>
      <c r="G16" s="9"/>
      <c r="H16" s="9"/>
    </row>
    <row r="17" spans="1:8" ht="12.75">
      <c r="A17" s="9"/>
      <c r="B17" s="9"/>
      <c r="C17" s="9"/>
      <c r="D17" s="9"/>
      <c r="E17" s="9"/>
      <c r="F17" s="9"/>
      <c r="G17" s="9"/>
      <c r="H17" s="9"/>
    </row>
    <row r="18" spans="1:8" ht="12.75">
      <c r="A18" s="9"/>
      <c r="B18" s="9"/>
      <c r="C18" s="9"/>
      <c r="D18" s="9"/>
      <c r="E18" s="9"/>
      <c r="F18" s="9"/>
      <c r="G18" s="9"/>
      <c r="H18" s="9"/>
    </row>
    <row r="19" spans="1:8" ht="12.75">
      <c r="A19" s="9"/>
      <c r="B19" s="9"/>
      <c r="C19" s="9"/>
      <c r="D19" s="9"/>
      <c r="E19" s="9"/>
      <c r="F19" s="9"/>
      <c r="G19" s="9"/>
      <c r="H19" s="9"/>
    </row>
    <row r="20" spans="1:8" ht="12.75">
      <c r="A20" s="9"/>
      <c r="B20" s="9"/>
      <c r="C20" s="9"/>
      <c r="D20" s="9"/>
      <c r="E20" s="9"/>
      <c r="F20" s="9"/>
      <c r="G20" s="9"/>
      <c r="H20" s="9"/>
    </row>
    <row r="21" spans="1:8" ht="12.75">
      <c r="A21" s="9"/>
      <c r="B21" s="9"/>
      <c r="C21" s="9"/>
      <c r="D21" s="9"/>
      <c r="E21" s="9"/>
      <c r="F21" s="9"/>
      <c r="G21" s="9"/>
      <c r="H21" s="9"/>
    </row>
    <row r="22" spans="1:8" ht="12.75">
      <c r="A22" s="9"/>
      <c r="B22" s="9"/>
      <c r="C22" s="9"/>
      <c r="D22" s="9"/>
      <c r="E22" s="9"/>
      <c r="F22" s="9"/>
      <c r="G22" s="9"/>
      <c r="H22" s="9"/>
    </row>
    <row r="23" spans="1:8" ht="12.75">
      <c r="A23" s="9"/>
      <c r="B23" s="9"/>
      <c r="C23" s="9"/>
      <c r="D23" s="9"/>
      <c r="E23" s="9"/>
      <c r="F23" s="9"/>
      <c r="G23" s="9"/>
      <c r="H23" s="9"/>
    </row>
    <row r="24" spans="1:8" ht="12.75">
      <c r="A24" s="9"/>
      <c r="B24" s="9"/>
      <c r="C24" s="9"/>
      <c r="D24" s="9"/>
      <c r="E24" s="9"/>
      <c r="F24" s="9"/>
      <c r="G24" s="9"/>
      <c r="H24" s="9"/>
    </row>
    <row r="25" spans="1:8" ht="12.75">
      <c r="A25" s="9"/>
      <c r="B25" s="9"/>
      <c r="C25" s="9"/>
      <c r="D25" s="9"/>
      <c r="E25" s="9"/>
      <c r="F25" s="9"/>
      <c r="G25" s="9"/>
      <c r="H25" s="9"/>
    </row>
    <row r="26" spans="1:8" ht="12.75">
      <c r="A26" s="9"/>
      <c r="B26" s="9"/>
      <c r="C26" s="9"/>
      <c r="D26" s="9"/>
      <c r="E26" s="9"/>
      <c r="F26" s="9"/>
      <c r="G26" s="9"/>
      <c r="H26" s="9"/>
    </row>
    <row r="27" spans="1:8" ht="12.75">
      <c r="A27" s="9"/>
      <c r="B27" s="9"/>
      <c r="C27" s="9"/>
      <c r="D27" s="9"/>
      <c r="E27" s="9"/>
      <c r="F27" s="9"/>
      <c r="G27" s="9"/>
      <c r="H27" s="9"/>
    </row>
    <row r="28" spans="1:8" ht="12.75">
      <c r="A28" s="9"/>
      <c r="B28" s="9"/>
      <c r="C28" s="9"/>
      <c r="D28" s="9"/>
      <c r="E28" s="9"/>
      <c r="F28" s="9"/>
      <c r="G28" s="9"/>
      <c r="H28" s="9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H26"/>
  <sheetViews>
    <sheetView zoomScalePageLayoutView="0" workbookViewId="0" topLeftCell="A1">
      <selection activeCell="F17" sqref="F17"/>
    </sheetView>
  </sheetViews>
  <sheetFormatPr defaultColWidth="9.00390625" defaultRowHeight="12.75"/>
  <cols>
    <col min="7" max="7" width="8.375" style="0" customWidth="1"/>
  </cols>
  <sheetData>
    <row r="1" spans="1:8" ht="15.75">
      <c r="A1" s="8" t="s">
        <v>827</v>
      </c>
      <c r="B1" s="9"/>
      <c r="C1" s="9" t="s">
        <v>318</v>
      </c>
      <c r="D1" s="9"/>
      <c r="E1" s="9"/>
      <c r="F1" s="8" t="s">
        <v>827</v>
      </c>
      <c r="G1" s="9">
        <v>11</v>
      </c>
      <c r="H1" s="9"/>
    </row>
    <row r="2" spans="1:8" ht="15.75">
      <c r="A2" s="8" t="s">
        <v>828</v>
      </c>
      <c r="B2" s="9"/>
      <c r="C2" s="9" t="s">
        <v>320</v>
      </c>
      <c r="D2" s="9"/>
      <c r="E2" s="9"/>
      <c r="F2" s="8" t="s">
        <v>828</v>
      </c>
      <c r="G2" s="9">
        <v>11</v>
      </c>
      <c r="H2" s="9"/>
    </row>
    <row r="3" spans="1:8" ht="12.75">
      <c r="A3" s="9" t="s">
        <v>1230</v>
      </c>
      <c r="B3" s="9"/>
      <c r="C3" s="9" t="s">
        <v>1164</v>
      </c>
      <c r="D3" s="9"/>
      <c r="E3" s="9"/>
      <c r="F3" s="9"/>
      <c r="G3" s="9"/>
      <c r="H3" s="9"/>
    </row>
    <row r="4" spans="1:8" ht="15.75">
      <c r="A4" s="32" t="s">
        <v>521</v>
      </c>
      <c r="B4" s="9"/>
      <c r="C4" s="9"/>
      <c r="D4" s="9"/>
      <c r="E4" s="9"/>
      <c r="F4" s="9"/>
      <c r="G4" s="9"/>
      <c r="H4" s="9"/>
    </row>
    <row r="5" spans="1:8" ht="15.75">
      <c r="A5" s="32" t="s">
        <v>522</v>
      </c>
      <c r="B5" s="9"/>
      <c r="C5" s="9"/>
      <c r="D5" s="9"/>
      <c r="E5" s="9"/>
      <c r="F5" s="9"/>
      <c r="G5" s="9"/>
      <c r="H5" s="9"/>
    </row>
    <row r="6" spans="1:8" ht="15.75">
      <c r="A6" s="32" t="s">
        <v>525</v>
      </c>
      <c r="B6" s="9"/>
      <c r="C6" s="9"/>
      <c r="D6" s="9"/>
      <c r="E6" s="9"/>
      <c r="F6" s="9"/>
      <c r="G6" s="9"/>
      <c r="H6" s="9"/>
    </row>
    <row r="7" spans="1:8" ht="15.75">
      <c r="A7" s="32" t="s">
        <v>520</v>
      </c>
      <c r="E7" s="9"/>
      <c r="F7" s="9"/>
      <c r="G7" s="9"/>
      <c r="H7" s="9"/>
    </row>
    <row r="8" spans="1:8" ht="15.75">
      <c r="A8" s="32" t="s">
        <v>523</v>
      </c>
      <c r="E8" s="9"/>
      <c r="F8" s="9"/>
      <c r="G8" s="9"/>
      <c r="H8" s="9"/>
    </row>
    <row r="9" spans="1:8" ht="15.75">
      <c r="A9" s="32" t="s">
        <v>524</v>
      </c>
      <c r="B9" s="9"/>
      <c r="C9" s="9"/>
      <c r="D9" s="9"/>
      <c r="E9" s="9"/>
      <c r="F9" s="9"/>
      <c r="G9" s="9"/>
      <c r="H9" s="9"/>
    </row>
    <row r="10" spans="1:8" ht="15.75">
      <c r="A10" s="32" t="s">
        <v>826</v>
      </c>
      <c r="E10" s="9"/>
      <c r="F10" s="9"/>
      <c r="G10" s="9"/>
      <c r="H10" s="9"/>
    </row>
    <row r="11" spans="1:8" ht="12.75">
      <c r="A11" s="9"/>
      <c r="E11" s="9"/>
      <c r="F11" s="9"/>
      <c r="G11" s="9"/>
      <c r="H11" s="9"/>
    </row>
    <row r="12" ht="12.75">
      <c r="A12" s="9"/>
    </row>
    <row r="13" ht="12.75">
      <c r="A13" s="9"/>
    </row>
    <row r="14" ht="12.75">
      <c r="A14" s="9"/>
    </row>
    <row r="15" ht="12.75">
      <c r="A15" s="9"/>
    </row>
    <row r="16" ht="12.75">
      <c r="A16" s="9"/>
    </row>
    <row r="17" spans="1:7" ht="12.75">
      <c r="A17" s="9"/>
      <c r="B17" s="9">
        <v>35</v>
      </c>
      <c r="C17" s="9" t="s">
        <v>395</v>
      </c>
      <c r="D17" s="9" t="e">
        <f>inrange(B17,C17)</f>
        <v>#NAME?</v>
      </c>
      <c r="G17" t="b">
        <f>AND(A1=0,A2=0,B3=0)</f>
        <v>0</v>
      </c>
    </row>
    <row r="18" spans="1:4" ht="12.75">
      <c r="A18" s="9"/>
      <c r="B18" s="9">
        <v>110</v>
      </c>
      <c r="C18" s="9" t="s">
        <v>395</v>
      </c>
      <c r="D18" s="9" t="e">
        <f>inrange(B18,C18)</f>
        <v>#NAME?</v>
      </c>
    </row>
    <row r="19" spans="1:4" ht="12.75">
      <c r="A19" s="9"/>
      <c r="B19" s="9">
        <v>45</v>
      </c>
      <c r="C19" s="9" t="s">
        <v>744</v>
      </c>
      <c r="D19" s="9" t="e">
        <f>inrange(B19,C19)</f>
        <v>#NAME?</v>
      </c>
    </row>
    <row r="20" ht="12.75">
      <c r="A20" s="9"/>
    </row>
    <row r="21" ht="12.75">
      <c r="A21" s="9"/>
    </row>
    <row r="22" ht="12.75">
      <c r="A22" s="9"/>
    </row>
    <row r="23" ht="12.75">
      <c r="A23" s="9"/>
    </row>
    <row r="24" ht="12.75">
      <c r="A24" s="9"/>
    </row>
    <row r="25" ht="12.75">
      <c r="A25" s="9"/>
    </row>
    <row r="26" ht="12.75">
      <c r="A26" s="9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A1:W18"/>
  <sheetViews>
    <sheetView zoomScalePageLayoutView="0" workbookViewId="0" topLeftCell="A1">
      <selection activeCell="G19" sqref="G19"/>
    </sheetView>
  </sheetViews>
  <sheetFormatPr defaultColWidth="9.00390625" defaultRowHeight="12.75"/>
  <cols>
    <col min="7" max="7" width="9.625" style="0" customWidth="1"/>
    <col min="8" max="8" width="12.75390625" style="0" customWidth="1"/>
    <col min="11" max="11" width="13.75390625" style="0" customWidth="1"/>
    <col min="12" max="12" width="24.75390625" style="0" customWidth="1"/>
  </cols>
  <sheetData>
    <row r="1" spans="1:23" ht="16.5" customHeight="1">
      <c r="A1" s="55" t="s">
        <v>1230</v>
      </c>
      <c r="B1" s="9">
        <v>0</v>
      </c>
      <c r="C1" s="9"/>
      <c r="D1" s="9" t="s">
        <v>792</v>
      </c>
      <c r="E1" s="9">
        <v>1</v>
      </c>
      <c r="F1" s="9"/>
      <c r="G1" s="9" t="s">
        <v>848</v>
      </c>
      <c r="H1" s="39" t="s">
        <v>850</v>
      </c>
      <c r="I1" s="9" t="s">
        <v>302</v>
      </c>
      <c r="J1" s="9" t="s">
        <v>847</v>
      </c>
      <c r="K1" s="10" t="s">
        <v>1213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9" t="s">
        <v>503</v>
      </c>
      <c r="B2" s="9">
        <v>1</v>
      </c>
      <c r="C2" s="9" t="s">
        <v>791</v>
      </c>
      <c r="D2" s="9"/>
      <c r="E2" s="9"/>
      <c r="F2" s="9"/>
      <c r="G2" s="9">
        <v>1</v>
      </c>
      <c r="H2" s="9">
        <v>1</v>
      </c>
      <c r="I2" s="9">
        <f>IF(G2/H2&gt;2.5,J2*2.5,J2*G2/H2)</f>
        <v>100</v>
      </c>
      <c r="J2" s="9">
        <v>100</v>
      </c>
      <c r="K2" s="9">
        <v>175</v>
      </c>
      <c r="L2" s="9" t="s">
        <v>336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2.75">
      <c r="A3" s="9" t="s">
        <v>783</v>
      </c>
      <c r="B3" s="9">
        <v>1</v>
      </c>
      <c r="C3" s="9"/>
      <c r="D3" s="9"/>
      <c r="E3" s="9"/>
      <c r="F3" s="9"/>
      <c r="G3" s="9">
        <v>100</v>
      </c>
      <c r="H3" s="9">
        <v>100</v>
      </c>
      <c r="I3" s="9">
        <f aca="true" t="shared" si="0" ref="I3:I13">IF(G3/H3&gt;2.5,J3*2.5,J3*G3/H3)</f>
        <v>100</v>
      </c>
      <c r="J3" s="9">
        <v>100</v>
      </c>
      <c r="K3" s="9">
        <v>175</v>
      </c>
      <c r="L3" s="9" t="s">
        <v>337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2.75">
      <c r="A4" s="9" t="s">
        <v>784</v>
      </c>
      <c r="B4" s="9">
        <v>1</v>
      </c>
      <c r="C4" s="9"/>
      <c r="D4" s="9"/>
      <c r="E4" s="9"/>
      <c r="F4" s="9"/>
      <c r="G4" s="9">
        <v>100</v>
      </c>
      <c r="H4" s="9">
        <v>100</v>
      </c>
      <c r="I4" s="9">
        <f t="shared" si="0"/>
        <v>100</v>
      </c>
      <c r="J4" s="9">
        <v>100</v>
      </c>
      <c r="K4" s="9">
        <v>175</v>
      </c>
      <c r="L4" s="9" t="s">
        <v>855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2.75">
      <c r="A5" s="9" t="s">
        <v>786</v>
      </c>
      <c r="B5" s="9">
        <v>1</v>
      </c>
      <c r="C5" s="9"/>
      <c r="D5" s="9"/>
      <c r="E5" s="9"/>
      <c r="F5" s="9"/>
      <c r="G5" s="9">
        <v>1</v>
      </c>
      <c r="H5" s="9">
        <v>1</v>
      </c>
      <c r="I5" s="9">
        <f t="shared" si="0"/>
        <v>100</v>
      </c>
      <c r="J5" s="9">
        <v>100</v>
      </c>
      <c r="K5" s="9">
        <v>175</v>
      </c>
      <c r="L5" s="9" t="s">
        <v>856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2.75">
      <c r="A6" s="9" t="s">
        <v>1473</v>
      </c>
      <c r="B6" s="9">
        <v>1</v>
      </c>
      <c r="C6" s="9"/>
      <c r="D6" s="9"/>
      <c r="E6" s="9"/>
      <c r="F6" s="9"/>
      <c r="G6" s="9">
        <v>80.51948051948052</v>
      </c>
      <c r="H6" s="9">
        <v>40</v>
      </c>
      <c r="I6" s="9">
        <f t="shared" si="0"/>
        <v>201.2987012987013</v>
      </c>
      <c r="J6" s="9">
        <v>100</v>
      </c>
      <c r="K6" s="9">
        <v>175</v>
      </c>
      <c r="L6" s="9" t="s">
        <v>588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9" t="s">
        <v>1165</v>
      </c>
      <c r="B7" s="9">
        <v>1</v>
      </c>
      <c r="C7" s="9"/>
      <c r="D7" s="9"/>
      <c r="E7" s="9"/>
      <c r="F7" s="9"/>
      <c r="G7" s="9">
        <v>96.1038961038961</v>
      </c>
      <c r="H7" s="9">
        <v>90</v>
      </c>
      <c r="I7" s="9">
        <f t="shared" si="0"/>
        <v>106.7821067821068</v>
      </c>
      <c r="J7" s="9">
        <v>100</v>
      </c>
      <c r="K7" s="9">
        <v>175</v>
      </c>
      <c r="L7" s="9" t="s">
        <v>858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2.75">
      <c r="A8" s="9" t="s">
        <v>787</v>
      </c>
      <c r="B8" s="9">
        <v>1</v>
      </c>
      <c r="C8" s="9"/>
      <c r="D8" s="9"/>
      <c r="E8" s="9"/>
      <c r="F8" s="9"/>
      <c r="G8" s="9">
        <v>88.31168831168831</v>
      </c>
      <c r="H8" s="9">
        <v>48</v>
      </c>
      <c r="I8" s="9">
        <f t="shared" si="0"/>
        <v>183.982683982684</v>
      </c>
      <c r="J8" s="9">
        <v>100</v>
      </c>
      <c r="K8" s="9">
        <v>175</v>
      </c>
      <c r="L8" s="9" t="s">
        <v>280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2.75">
      <c r="A9" s="9" t="s">
        <v>788</v>
      </c>
      <c r="B9" s="9">
        <v>1</v>
      </c>
      <c r="C9" s="9"/>
      <c r="D9" s="9"/>
      <c r="E9" s="9"/>
      <c r="F9" s="9"/>
      <c r="G9" s="9">
        <v>49.35064935064935</v>
      </c>
      <c r="H9" s="9">
        <v>10</v>
      </c>
      <c r="I9" s="9">
        <f t="shared" si="0"/>
        <v>250</v>
      </c>
      <c r="J9" s="9">
        <v>100</v>
      </c>
      <c r="K9" s="9">
        <v>175</v>
      </c>
      <c r="L9" s="9" t="s">
        <v>338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2.75">
      <c r="A10" s="9" t="s">
        <v>789</v>
      </c>
      <c r="B10" s="9">
        <v>1</v>
      </c>
      <c r="C10" s="9"/>
      <c r="D10" s="9"/>
      <c r="E10" s="9"/>
      <c r="F10" s="9"/>
      <c r="G10" s="9">
        <v>0.2597402597402597</v>
      </c>
      <c r="H10" s="9">
        <v>0.1</v>
      </c>
      <c r="I10" s="9">
        <f t="shared" si="0"/>
        <v>250</v>
      </c>
      <c r="J10" s="9">
        <v>100</v>
      </c>
      <c r="K10" s="9">
        <v>175</v>
      </c>
      <c r="L10" s="9" t="s">
        <v>339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2.75">
      <c r="A11" s="9" t="s">
        <v>585</v>
      </c>
      <c r="B11" s="9">
        <v>1</v>
      </c>
      <c r="C11" s="9"/>
      <c r="D11" s="9"/>
      <c r="E11" s="9"/>
      <c r="F11" s="9"/>
      <c r="G11" s="9">
        <v>9.851246182642104</v>
      </c>
      <c r="H11" s="9">
        <v>4</v>
      </c>
      <c r="I11" s="9">
        <f t="shared" si="0"/>
        <v>246.2811545660526</v>
      </c>
      <c r="J11" s="9">
        <v>100</v>
      </c>
      <c r="K11" s="9">
        <v>175</v>
      </c>
      <c r="L11" s="9" t="s">
        <v>282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2.75">
      <c r="A12" s="9" t="s">
        <v>335</v>
      </c>
      <c r="B12" s="9">
        <v>1</v>
      </c>
      <c r="C12" s="9"/>
      <c r="D12" s="9"/>
      <c r="E12" s="9"/>
      <c r="F12" s="9"/>
      <c r="G12" s="9">
        <v>188.88888888888889</v>
      </c>
      <c r="H12" s="9">
        <v>100</v>
      </c>
      <c r="I12" s="9">
        <f t="shared" si="0"/>
        <v>188.88888888888886</v>
      </c>
      <c r="J12" s="9">
        <v>100</v>
      </c>
      <c r="K12" s="9">
        <v>175</v>
      </c>
      <c r="L12" s="9" t="s">
        <v>340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2.75">
      <c r="A13" s="9" t="s">
        <v>586</v>
      </c>
      <c r="B13" s="9">
        <v>1</v>
      </c>
      <c r="C13" s="9"/>
      <c r="D13" s="9"/>
      <c r="E13" s="9"/>
      <c r="F13" s="9"/>
      <c r="G13" s="9">
        <v>492.5623091321052</v>
      </c>
      <c r="H13" s="9">
        <v>100</v>
      </c>
      <c r="I13" s="9">
        <f t="shared" si="0"/>
        <v>250</v>
      </c>
      <c r="J13" s="9">
        <v>100</v>
      </c>
      <c r="K13" s="9">
        <v>175</v>
      </c>
      <c r="L13" s="9" t="s">
        <v>341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9"/>
      <c r="B16" s="9"/>
      <c r="C16" s="9" t="s">
        <v>417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sheetProtection/>
  <printOptions/>
  <pageMargins left="0.75" right="0.75" top="1" bottom="1" header="0.5" footer="0.5"/>
  <pageSetup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7"/>
  <dimension ref="B5:I26"/>
  <sheetViews>
    <sheetView view="pageLayout" workbookViewId="0" topLeftCell="B1">
      <selection activeCell="C7" sqref="C7"/>
    </sheetView>
  </sheetViews>
  <sheetFormatPr defaultColWidth="9.00390625" defaultRowHeight="12.75"/>
  <cols>
    <col min="1" max="1" width="9.125" style="85" customWidth="1"/>
    <col min="2" max="2" width="32.375" style="85" bestFit="1" customWidth="1"/>
    <col min="3" max="3" width="20.625" style="85" bestFit="1" customWidth="1"/>
    <col min="4" max="4" width="5.625" style="85" bestFit="1" customWidth="1"/>
    <col min="5" max="6" width="9.00390625" style="85" bestFit="1" customWidth="1"/>
    <col min="7" max="7" width="18.375" style="85" bestFit="1" customWidth="1"/>
    <col min="8" max="8" width="20.25390625" style="85" bestFit="1" customWidth="1"/>
    <col min="9" max="9" width="20.75390625" style="85" bestFit="1" customWidth="1"/>
    <col min="10" max="10" width="20.25390625" style="85" bestFit="1" customWidth="1"/>
    <col min="11" max="11" width="9.00390625" style="85" bestFit="1" customWidth="1"/>
    <col min="12" max="16384" width="9.125" style="85" customWidth="1"/>
  </cols>
  <sheetData>
    <row r="1" ht="12.75"/>
    <row r="2" ht="12.75"/>
    <row r="3" ht="12.75"/>
    <row r="4" ht="12.75"/>
    <row r="5" spans="2:3" ht="12.75">
      <c r="B5" s="88" t="s">
        <v>538</v>
      </c>
      <c r="C5" s="86" t="s">
        <v>947</v>
      </c>
    </row>
    <row r="6" spans="2:3" ht="25.5">
      <c r="B6" s="73" t="s">
        <v>539</v>
      </c>
      <c r="C6" s="86" t="s">
        <v>949</v>
      </c>
    </row>
    <row r="7" ht="12.75">
      <c r="B7" s="85" t="s">
        <v>540</v>
      </c>
    </row>
    <row r="8" spans="2:3" ht="12.75">
      <c r="B8" s="85" t="s">
        <v>526</v>
      </c>
      <c r="C8" s="89" t="s">
        <v>1409</v>
      </c>
    </row>
    <row r="9" ht="12.75">
      <c r="B9" s="85" t="s">
        <v>768</v>
      </c>
    </row>
    <row r="10" ht="12.75">
      <c r="B10" s="90" t="s">
        <v>769</v>
      </c>
    </row>
    <row r="11" ht="12.75">
      <c r="B11" s="85" t="s">
        <v>770</v>
      </c>
    </row>
    <row r="16" spans="3:6" ht="12.75">
      <c r="C16" s="85" t="s">
        <v>1075</v>
      </c>
      <c r="D16" s="85" t="s">
        <v>1076</v>
      </c>
      <c r="F16" s="85" t="s">
        <v>1077</v>
      </c>
    </row>
    <row r="20" ht="15.75">
      <c r="G20" s="91"/>
    </row>
    <row r="21" ht="15.75">
      <c r="G21" s="91"/>
    </row>
    <row r="22" spans="7:9" ht="12.75">
      <c r="G22" s="83" t="s">
        <v>1407</v>
      </c>
      <c r="H22" s="83" t="s">
        <v>541</v>
      </c>
      <c r="I22" s="83" t="s">
        <v>541</v>
      </c>
    </row>
    <row r="23" spans="7:9" ht="12.75">
      <c r="G23" s="83" t="s">
        <v>542</v>
      </c>
      <c r="H23" s="92" t="s">
        <v>545</v>
      </c>
      <c r="I23" s="83" t="s">
        <v>548</v>
      </c>
    </row>
    <row r="24" ht="12.75">
      <c r="G24" s="83" t="s">
        <v>1408</v>
      </c>
    </row>
    <row r="25" spans="7:9" ht="12.75">
      <c r="G25" s="83" t="s">
        <v>543</v>
      </c>
      <c r="I25" s="83" t="s">
        <v>547</v>
      </c>
    </row>
    <row r="26" spans="7:9" ht="12.75">
      <c r="G26" s="83" t="s">
        <v>544</v>
      </c>
      <c r="I26" s="92" t="s">
        <v>546</v>
      </c>
    </row>
  </sheetData>
  <sheetProtection/>
  <printOptions/>
  <pageMargins left="0.75" right="0.75" top="1" bottom="1" header="0.5" footer="0.5"/>
  <pageSetup horizontalDpi="200" verticalDpi="200" orientation="portrait" paperSize="9" scale="3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Лаборатория СПО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Рейтинг ссуза</dc:title>
  <dc:subject/>
  <dc:creator/>
  <cp:keywords/>
  <dc:description>Для Office97/2000/XP
</dc:description>
  <cp:lastModifiedBy>Павел</cp:lastModifiedBy>
  <cp:lastPrinted>2009-12-08T06:51:24Z</cp:lastPrinted>
  <dcterms:created xsi:type="dcterms:W3CDTF">2002-11-01T02:54:57Z</dcterms:created>
  <dcterms:modified xsi:type="dcterms:W3CDTF">2010-01-14T13:27:54Z</dcterms:modified>
  <cp:category/>
  <cp:version/>
  <cp:contentType/>
  <cp:contentStatus/>
  <cp:revision>1</cp:revision>
</cp:coreProperties>
</file>